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22" activeTab="3"/>
  </bookViews>
  <sheets>
    <sheet name="Bienvenida" sheetId="1" r:id="rId1"/>
    <sheet name="Resumen" sheetId="2" r:id="rId2"/>
    <sheet name="Pesos" sheetId="3" r:id="rId3"/>
    <sheet name="ListadoUniversidades" sheetId="4" r:id="rId4"/>
    <sheet name="POR DIMENSIONES" sheetId="5" r:id="rId5"/>
    <sheet name="COMUNIDADES" sheetId="6" r:id="rId6"/>
    <sheet name="InfoUniversidad" sheetId="7" r:id="rId7"/>
    <sheet name="PuntuacionZ" sheetId="8" r:id="rId8"/>
    <sheet name="suma puntuaciones en % " sheetId="9" r:id="rId9"/>
    <sheet name="Comparativa" sheetId="10" r:id="rId10"/>
  </sheets>
  <definedNames/>
  <calcPr fullCalcOnLoad="1"/>
</workbook>
</file>

<file path=xl/sharedStrings.xml><?xml version="1.0" encoding="utf-8"?>
<sst xmlns="http://schemas.openxmlformats.org/spreadsheetml/2006/main" count="814" uniqueCount="417">
  <si>
    <t>Ranking de Universidades en Software Libre 2012</t>
  </si>
  <si>
    <t>Elaborado por</t>
  </si>
  <si>
    <t xml:space="preserve">liberados bajo licencia Creative Commons Reconocimiento 3.0  para poder verificar los resultados y/o crear nuevos estudios a partir de esta información. </t>
  </si>
  <si>
    <t xml:space="preserve"> Esta licencia permite utilizar los contenidos siempre y cuando se cite a PortalProgramas.com como autor.</t>
  </si>
  <si>
    <t>Todos los resultados descargables</t>
  </si>
  <si>
    <t>http://www.portalprogramas.com/software-libre/ranking-universidades/analisis</t>
  </si>
  <si>
    <t>Todas las clasificaciones</t>
  </si>
  <si>
    <t>http://www.portalprogramas.com/software-libre/ranking-universidades/clasificacion</t>
  </si>
  <si>
    <t>Resultados</t>
  </si>
  <si>
    <t>Resumen de la difusión del software libre por parte de las universidades españolas</t>
  </si>
  <si>
    <t>Resultados por universidad</t>
  </si>
  <si>
    <t>Resultados por CCAA</t>
  </si>
  <si>
    <t>Resultados por dimensión</t>
  </si>
  <si>
    <t>Posicion</t>
  </si>
  <si>
    <t>IDSL</t>
  </si>
  <si>
    <t>Universidad</t>
  </si>
  <si>
    <t>CCAA</t>
  </si>
  <si>
    <t>Dimensión</t>
  </si>
  <si>
    <t>Posición</t>
  </si>
  <si>
    <t>Producción</t>
  </si>
  <si>
    <t>Docencia</t>
  </si>
  <si>
    <t>Cultura en software libre</t>
  </si>
  <si>
    <t>Tecnológicos</t>
  </si>
  <si>
    <t>Divulgación</t>
  </si>
  <si>
    <t>Webmetría</t>
  </si>
  <si>
    <t>Pesos de los criterios</t>
  </si>
  <si>
    <t>Asignación de los pesos a cada criterio para determinar la importancia que tienen respecto al objetivo de difundir el software libre</t>
  </si>
  <si>
    <t>Hay criterios con un peso de “0” porque esa información no peso en cuento a la difusión del software libre. Se usa sólo para crear otros indicadores y/o para tener más información a la hora de realizar análisis estadísticos como data mining, dependencia de variables...</t>
  </si>
  <si>
    <t>Pesos otorgado por los expertos</t>
  </si>
  <si>
    <t>Criterio específico</t>
  </si>
  <si>
    <t>Indicador</t>
  </si>
  <si>
    <t>Explicación</t>
  </si>
  <si>
    <t>Peso medio</t>
  </si>
  <si>
    <t>Peso relativo</t>
  </si>
  <si>
    <t>Peso %</t>
  </si>
  <si>
    <t>Uso OCW</t>
  </si>
  <si>
    <t>¿Tienen sección de OpenCourseWare para ofrecer material docente?</t>
  </si>
  <si>
    <t>Publicar contenidos bajo licencias libres ayuda a la difusión del conocimiento</t>
  </si>
  <si>
    <t>Participación CuSL</t>
  </si>
  <si>
    <t>Número de alumnos inscritos en el VI Concurso Universitario de Software Libre (presente año académico)</t>
  </si>
  <si>
    <t>Un concurso para todas las universidades españolas, muy conocido y con años de experiencia.</t>
  </si>
  <si>
    <t>Participación GsoC</t>
  </si>
  <si>
    <t>Número de alumnos inscritos en el Google Summer of Code del periodo 2005 &amp;mdash; 2010</t>
  </si>
  <si>
    <t>Es un programa internacional que permite a los alumnos escribir código para aplicaciones libres. Si son seleccionados, consiguen una remuneración económica y la participación en el proyecto junto a un mentor del proyecto en el que participan.</t>
  </si>
  <si>
    <t>Titulaciones en software libre</t>
  </si>
  <si>
    <t>Número de programas de estudios especializados en del software libre en el presente curso académico</t>
  </si>
  <si>
    <t>Es útil, pero no imprescindible pues depende de la demanda</t>
  </si>
  <si>
    <t>Apoyo técnico</t>
  </si>
  <si>
    <t>¿Existe un equipo técnico que ayuda a usar/instalar SOS libres o herramientas de SL a la comunidad universitaria?</t>
  </si>
  <si>
    <t>Poder resolver problemas es clave para la introducción de usuarios noveles</t>
  </si>
  <si>
    <t>Formación en software libre para PAS y PDI</t>
  </si>
  <si>
    <t>Número de cursos de formación en herramientas de software libre para personal de la universidad durante los últimos 12 meses</t>
  </si>
  <si>
    <t>Importancia de formar al personal universitario</t>
  </si>
  <si>
    <t>¿Existe Oficina de software libre (OSL)?</t>
  </si>
  <si>
    <t>¿Existe una oficina de software libre o un organismo creado institucionalmente para la promoción de dicho tipo de software?</t>
  </si>
  <si>
    <t>Las OSL se dedican exclusivamente a fomentar el software libre y ayudar en su uso</t>
  </si>
  <si>
    <t>Sección de software libre</t>
  </si>
  <si>
    <t>¿Existe alguna sección en la web para publicar eventos, charlas e información sobre software libre (que no sea una OSL)?</t>
  </si>
  <si>
    <t>No todas las universidades tienen OSL, sin embargo, algunas sí cuentan con una sección específica para temas de software libre.</t>
  </si>
  <si>
    <t>Antigüedad OSL</t>
  </si>
  <si>
    <t xml:space="preserve">Tiempo en años que lleva abierta la oficina de software libre. </t>
  </si>
  <si>
    <t>Saber desde cuándo lleva abierta la OSL ayuda a conocer desde hace cuánto tiempo la universidad fomenta el software libre</t>
  </si>
  <si>
    <t>Personal OSL</t>
  </si>
  <si>
    <t>Número de personas que integran la OSL</t>
  </si>
  <si>
    <t>Es difícil medir la implicación de las personas, por tanto se mide el número</t>
  </si>
  <si>
    <t>Actividad OSL</t>
  </si>
  <si>
    <t>Número total de artículos publicados</t>
  </si>
  <si>
    <t>Si bien la publicación de artículos en Internet no es suficiente, sí representa una forma de divulgar los eventos que se realizan en la universidad</t>
  </si>
  <si>
    <t>Enlaces de colaboración</t>
  </si>
  <si>
    <t>¿Existe una página específica donde se enlace a páginas de otras universidades donde se promueva el software libre (grupos de usuarios, OSLs...) ?</t>
  </si>
  <si>
    <t>Hablar de otros equipos de trabajo y darlos a conocer es útil</t>
  </si>
  <si>
    <t>Sistema operativo propio</t>
  </si>
  <si>
    <t>¿Mantienen una distribución propia de un sistema operativo libre?</t>
  </si>
  <si>
    <t>No siempre es necesario, pues a veces es mejor optar por una solución libre pero ya desarrollada</t>
  </si>
  <si>
    <t>Campus virtual</t>
  </si>
  <si>
    <t>¿Disponen de un área de trabajo y comunicación entre estudiantes y profesores a través de Internet? (campus virtual, área virtual...)</t>
  </si>
  <si>
    <t xml:space="preserve"> </t>
  </si>
  <si>
    <t>Software del campus virtual</t>
  </si>
  <si>
    <t>¿El campus virtual/área virtual se ha desarrollado con software libre?</t>
  </si>
  <si>
    <t>El campus, una herramienta muy importante en la comunicación para la docencia, por eso creamos un criterio para él. Existen varias soluciones de software libre para gestionar un campus virtual. Este criterio valora si a la práctica la universidad se decanta por usar este tipo de aplicaciones.</t>
  </si>
  <si>
    <t>Licencia de contenidos web</t>
  </si>
  <si>
    <t>¿La web de la universidad utiliza alguna licencia de contenidos libre?</t>
  </si>
  <si>
    <t>Se estudia la licencia de contenidos del sitio web principal de la universidad</t>
  </si>
  <si>
    <t>Servidor web</t>
  </si>
  <si>
    <t>¿El servidor de la web principal de la universidad es libre? (Apache, Nginx...)</t>
  </si>
  <si>
    <t>El servidor que utiliza la página web es un ejemplo del uso que hacen del software libre</t>
  </si>
  <si>
    <t>Eventos organizados</t>
  </si>
  <si>
    <t>¿La universidad ha organizado íntegramente algún evento sobre software libre (ponencias, charlas,  talleres...) en los úlitmos 12 meses?</t>
  </si>
  <si>
    <t>Premio local CuSL</t>
  </si>
  <si>
    <t>Número de premios locales que la universidad ha organizado para el Concurso Universitario de Software Libre</t>
  </si>
  <si>
    <t>Web Impact Factor (WIF)</t>
  </si>
  <si>
    <t>Número total de enlaces externos * número total de dominios diferentes que contiene esos enlaces</t>
  </si>
  <si>
    <t>Cuantos más dominios enlacen mayor será la difusión y el impacto de la OSL</t>
  </si>
  <si>
    <t>Dispersión del impacto de las citaciones recientes</t>
  </si>
  <si>
    <t>Número de dominios diferentes tienen un enlace hacia la OSL</t>
  </si>
  <si>
    <t>(opción “fresh”, Apartado “Referring domains”)
“Fresh” hace referencia a la información encontrada sobre los enlaces al sitio web durante los últimos 30 días</t>
  </si>
  <si>
    <t>Dispersión del impacto de las citaciones totales</t>
  </si>
  <si>
    <t xml:space="preserve">Número de dominios diferentes con enlace hacia la OSL </t>
  </si>
  <si>
    <t xml:space="preserve">(Opción “historical”, apartado “Referring domains”)
“Historical” hace referencia a toda la información encontrada sobre los enlaces al sitio web </t>
  </si>
  <si>
    <t>Citaciones recientes de su OSL</t>
  </si>
  <si>
    <t>Número de enlaces hacia su OSL</t>
  </si>
  <si>
    <t>(opción “fresh”, Apartado “External backlinks”)
“Fresh” hace referencia a la información encontrada sobre los enlaces al sitio web durante los últimos 30 días
(A diferencia del ámbito de la investigación científica donde las citaciones pueden llegar años después de publicar el trabajo, en el software libre la rápida difusión que un buen contenido tiene en Internet, la viralidad resulta un indicador importante a considerar)</t>
  </si>
  <si>
    <t>Citaciones totales de su OSL</t>
  </si>
  <si>
    <t xml:space="preserve">(opción “historical”, Apartado “External backlinks”)
“Historical” hace referencia a toda la información encontrada sobre los enlaces al sitio web </t>
  </si>
  <si>
    <t>Páginas indexadas</t>
  </si>
  <si>
    <t>Número total de páginas indexadas de la OSL según MajesticSEO</t>
  </si>
  <si>
    <t>Apartado “Indexed URLs”
En caso de no existir esta información, se usará Google.</t>
  </si>
  <si>
    <t>MozTrust</t>
  </si>
  <si>
    <t>Confianza del sitio web en Internet según las mediciones de OpenSiteExplorer.org</t>
  </si>
  <si>
    <t>Mide la importancia de los enlaces hacia a un sitio web basándose en los enlaces que provienen de sitios web de gran confianza como páginas del gobierno, universidades...</t>
  </si>
  <si>
    <t>MozRank</t>
  </si>
  <si>
    <t>Popularidad del sitio web en Internet según las mediciones de OpenSiteExplorer.org</t>
  </si>
  <si>
    <t>Mide la popularidad de los enlaces hacia un sitio web basándose en multitud de parámetros como número de links en la página que enlaza, importancia de dicha página, etc</t>
  </si>
  <si>
    <t>Enlaces en España</t>
  </si>
  <si>
    <t>Porcentaje de enlaces desde España</t>
  </si>
  <si>
    <t>Se necesita simplemente para calcular los enlaces de fuera de España</t>
  </si>
  <si>
    <t>Internacionalidad</t>
  </si>
  <si>
    <t>Porcentaje de enlaces desde fuera de España</t>
  </si>
  <si>
    <t>Las colaboraciones internacionales son importantes. Este indicador mide la popularidad de la web fuera de España</t>
  </si>
  <si>
    <t>Institución</t>
  </si>
  <si>
    <t>Alumnos en la universidad</t>
  </si>
  <si>
    <t>Número total de alumnos</t>
  </si>
  <si>
    <t>Alumnos en la facultad de informática</t>
  </si>
  <si>
    <t>Número total de alumnos en Informática</t>
  </si>
  <si>
    <t>Software libre en los estatutos</t>
  </si>
  <si>
    <t>¿En los Estatutos de la universidad está contemplado el apoyo al software libre?</t>
  </si>
  <si>
    <t>Pública o privada</t>
  </si>
  <si>
    <t>¿La universidad es pública o privada? (1=pública, 2=privada)</t>
  </si>
  <si>
    <t>La filosofía de la universidad (misión y objetivos) suelen ser diferentes</t>
  </si>
  <si>
    <t>Facultad de informática</t>
  </si>
  <si>
    <t>¿Existe facultad de informática en la universidad?</t>
  </si>
  <si>
    <t>El no disponer de facultad de informática puede suponer un mayor esfuerzo a la universidad ya que gran parte de las iniciativas en SL se fomentan por personas dentro de éstas.</t>
  </si>
  <si>
    <t>Multidisciplinar o politécnica</t>
  </si>
  <si>
    <t>¿Se dedica sólo a estudios técnicos o a múltiples ramas? (1=multidisciplinar, 2=politécnica)</t>
  </si>
  <si>
    <t>las politécnicas están más especializadas en temas de informática por lo que es más probable que cuenten con una OSL</t>
  </si>
  <si>
    <t>Presencial o a distancia</t>
  </si>
  <si>
    <t>¿Las clases se hacen de forma presencial o sólo a distancia? (1=presencial, 2=a distancia)</t>
  </si>
  <si>
    <t>Las universidades a distancia tienen más necesidad de usar un canal telemático para comunicarse</t>
  </si>
  <si>
    <t>Plan institucional sobre software libre</t>
  </si>
  <si>
    <t>¿Existe un plan institucional para el desarrollo o promoción del software libre?</t>
  </si>
  <si>
    <t>Suma de pesos</t>
  </si>
  <si>
    <t>Listado de las universidades</t>
  </si>
  <si>
    <t>Listado de las universidades y su acrónimo para reconocerlas más fácilmente</t>
  </si>
  <si>
    <t>Nombre universidad</t>
  </si>
  <si>
    <t>Acrónimo</t>
  </si>
  <si>
    <t>Comunidad Autónoma</t>
  </si>
  <si>
    <t>NUTS</t>
  </si>
  <si>
    <t>Universidad de Alicante</t>
  </si>
  <si>
    <t>UA</t>
  </si>
  <si>
    <t>Comunidad Valenciana</t>
  </si>
  <si>
    <t xml:space="preserve">ES52 </t>
  </si>
  <si>
    <t>Universitat Autònoma de Barcelona</t>
  </si>
  <si>
    <t>UAB</t>
  </si>
  <si>
    <t>Cataluña</t>
  </si>
  <si>
    <t xml:space="preserve">ES51 </t>
  </si>
  <si>
    <t>Universidad de Alcalá</t>
  </si>
  <si>
    <t>UAH</t>
  </si>
  <si>
    <t>Madrid</t>
  </si>
  <si>
    <t xml:space="preserve">ES30 </t>
  </si>
  <si>
    <t>Universidad de Almería</t>
  </si>
  <si>
    <t>UAL</t>
  </si>
  <si>
    <t>Andalucía</t>
  </si>
  <si>
    <t xml:space="preserve">ES61 </t>
  </si>
  <si>
    <t>Universidad Autónoma de Madrid</t>
  </si>
  <si>
    <t>UAM</t>
  </si>
  <si>
    <t>Universitat Abat Oliba CEU</t>
  </si>
  <si>
    <t>UAO</t>
  </si>
  <si>
    <t>Universidad Alfonso X El Sabio</t>
  </si>
  <si>
    <t>UAX</t>
  </si>
  <si>
    <t>Universitat de Barcelona</t>
  </si>
  <si>
    <t>UB</t>
  </si>
  <si>
    <t>Universidad de Burgos</t>
  </si>
  <si>
    <t>UBU</t>
  </si>
  <si>
    <t>Castilla y León</t>
  </si>
  <si>
    <t>ES41</t>
  </si>
  <si>
    <t>Universidad de Cantabria</t>
  </si>
  <si>
    <t>UC</t>
  </si>
  <si>
    <t>Cantabria</t>
  </si>
  <si>
    <t>ES13</t>
  </si>
  <si>
    <t>Universidad Carlos III de Madrid</t>
  </si>
  <si>
    <t>UC3M</t>
  </si>
  <si>
    <t>Universidad de Cádiz</t>
  </si>
  <si>
    <t>UCA</t>
  </si>
  <si>
    <t>Universidad Católica San Antonio</t>
  </si>
  <si>
    <t>UCAM</t>
  </si>
  <si>
    <t>Región de Murcia</t>
  </si>
  <si>
    <t>ES62</t>
  </si>
  <si>
    <t>Universidad Católica de Ávila</t>
  </si>
  <si>
    <t>UCAV</t>
  </si>
  <si>
    <t>Universidad San Pablo CEU</t>
  </si>
  <si>
    <t>CEU-USP</t>
  </si>
  <si>
    <t>Universidad CEU Cardenal Herrera</t>
  </si>
  <si>
    <t>UCHCEU</t>
  </si>
  <si>
    <t>Universidad Camilo José Cela</t>
  </si>
  <si>
    <t>UCJC</t>
  </si>
  <si>
    <t>Universidad de Castilla La Mancha</t>
  </si>
  <si>
    <t>UCLM</t>
  </si>
  <si>
    <t>Castilla La Mancha</t>
  </si>
  <si>
    <t>ES42</t>
  </si>
  <si>
    <t>Universidad Complutense de Madrid</t>
  </si>
  <si>
    <t>UCM</t>
  </si>
  <si>
    <t>Universidad de Córdoba</t>
  </si>
  <si>
    <t>UCO</t>
  </si>
  <si>
    <t>Universidad Católica de Valencia San Vicente Mártir</t>
  </si>
  <si>
    <t>UCV</t>
  </si>
  <si>
    <t>Universidade da Coruña</t>
  </si>
  <si>
    <t>UDC</t>
  </si>
  <si>
    <t>Galicia</t>
  </si>
  <si>
    <t xml:space="preserve">ES11 </t>
  </si>
  <si>
    <t>Universidad de Deusto</t>
  </si>
  <si>
    <t>UDEUSTO</t>
  </si>
  <si>
    <t>País Vasco</t>
  </si>
  <si>
    <t>ES21</t>
  </si>
  <si>
    <t>Universitat de Girona</t>
  </si>
  <si>
    <t>UDG</t>
  </si>
  <si>
    <t>Universidad a Distancia de Madrid</t>
  </si>
  <si>
    <t>UDIMA</t>
  </si>
  <si>
    <t>Universitat de Lleida</t>
  </si>
  <si>
    <t>UDL</t>
  </si>
  <si>
    <t>Euskal Herriko Unibersitatea</t>
  </si>
  <si>
    <t>EHU</t>
  </si>
  <si>
    <t>Universidad Europea de Madrid</t>
  </si>
  <si>
    <t>UEM</t>
  </si>
  <si>
    <t>Universidad Europea Miguel de Cervantes</t>
  </si>
  <si>
    <t>UEMC</t>
  </si>
  <si>
    <t>Universidad de Extremadura</t>
  </si>
  <si>
    <t>UEX</t>
  </si>
  <si>
    <t>Extremadura</t>
  </si>
  <si>
    <t>ES43</t>
  </si>
  <si>
    <t>Universidad Francisco de Vitoria Madrid</t>
  </si>
  <si>
    <t>UFV</t>
  </si>
  <si>
    <t>Universidad de Granada</t>
  </si>
  <si>
    <t>UGR</t>
  </si>
  <si>
    <t>Universidad de Huelva</t>
  </si>
  <si>
    <t>UHU</t>
  </si>
  <si>
    <t>Universitat de les Illes Balears</t>
  </si>
  <si>
    <t>UIB</t>
  </si>
  <si>
    <t>Islas Baleares</t>
  </si>
  <si>
    <t>ES53</t>
  </si>
  <si>
    <t>Universitat Internacional de Catalunya</t>
  </si>
  <si>
    <t>UIC</t>
  </si>
  <si>
    <t>IE University</t>
  </si>
  <si>
    <t>IE</t>
  </si>
  <si>
    <t>Universidad Internacional Menéndez Pelayo</t>
  </si>
  <si>
    <t>UIMP</t>
  </si>
  <si>
    <t>Universidad de Jaén</t>
  </si>
  <si>
    <t>UJA</t>
  </si>
  <si>
    <t>Universitat Jaume I</t>
  </si>
  <si>
    <t>UJI</t>
  </si>
  <si>
    <t>Universidad de La Laguna</t>
  </si>
  <si>
    <t>ULL</t>
  </si>
  <si>
    <t>Islas Canarias</t>
  </si>
  <si>
    <t>ES70</t>
  </si>
  <si>
    <t>Universidad de Las Palmas de Gran Canaria</t>
  </si>
  <si>
    <t>ULPGC</t>
  </si>
  <si>
    <t xml:space="preserve">ES70 </t>
  </si>
  <si>
    <t>Universidad de Málaga</t>
  </si>
  <si>
    <t>UMA</t>
  </si>
  <si>
    <t>Mondragon Unibersitatea</t>
  </si>
  <si>
    <t>MU</t>
  </si>
  <si>
    <t>Universidad de Murcia</t>
  </si>
  <si>
    <t>UM</t>
  </si>
  <si>
    <t>Universidad Miguel Hernández de Elche</t>
  </si>
  <si>
    <t>UMH</t>
  </si>
  <si>
    <t>Universidad Nebrija</t>
  </si>
  <si>
    <t>UNEBRIJA</t>
  </si>
  <si>
    <t>Universidad de La Rioja</t>
  </si>
  <si>
    <t>UNIRIOJA</t>
  </si>
  <si>
    <t>La Rioja</t>
  </si>
  <si>
    <t>ES23</t>
  </si>
  <si>
    <t>Universidad de Navarra</t>
  </si>
  <si>
    <t>UNAV</t>
  </si>
  <si>
    <t>Comunidad Foral de Navarra</t>
  </si>
  <si>
    <t>ES22</t>
  </si>
  <si>
    <t>Universidad Nacional de Educación a Distancia</t>
  </si>
  <si>
    <t>UNED</t>
  </si>
  <si>
    <t>Distancia</t>
  </si>
  <si>
    <t>Universidad Internacional de Andalucía</t>
  </si>
  <si>
    <t>UNIA</t>
  </si>
  <si>
    <t>Universidad de León</t>
  </si>
  <si>
    <t>UNILEON</t>
  </si>
  <si>
    <t xml:space="preserve">Castilla y León </t>
  </si>
  <si>
    <t>La Universidad Online</t>
  </si>
  <si>
    <t>UNIR</t>
  </si>
  <si>
    <t>Universidad de Oviedo</t>
  </si>
  <si>
    <t>UNIOVI</t>
  </si>
  <si>
    <t>Asturias</t>
  </si>
  <si>
    <t>ES12</t>
  </si>
  <si>
    <t>Universitat Oberta de Catalunya</t>
  </si>
  <si>
    <t>UOC</t>
  </si>
  <si>
    <t>Universitat Politècnica de Catalunya</t>
  </si>
  <si>
    <t>UPC</t>
  </si>
  <si>
    <t>Universidad Pontificia Comillas</t>
  </si>
  <si>
    <t>UPCOMILLAS</t>
  </si>
  <si>
    <t>Universidad Politécnica de Cartagena</t>
  </si>
  <si>
    <t>UPCT</t>
  </si>
  <si>
    <t>Universitat Pompeu Fabra</t>
  </si>
  <si>
    <t>UPF</t>
  </si>
  <si>
    <t>Universidad Politécnica de Madrid</t>
  </si>
  <si>
    <t>UPM</t>
  </si>
  <si>
    <t>Universidad Pública de Navarra</t>
  </si>
  <si>
    <t>UPNA</t>
  </si>
  <si>
    <t>Universidad Pontifica de Salamanca</t>
  </si>
  <si>
    <t>UPSA</t>
  </si>
  <si>
    <t>Universidad Pablo de Olavide</t>
  </si>
  <si>
    <t>UPO</t>
  </si>
  <si>
    <t>Universitat Politècnica de València</t>
  </si>
  <si>
    <t>UPV</t>
  </si>
  <si>
    <t>Universidad Rey Juan Carlos</t>
  </si>
  <si>
    <t>URJC</t>
  </si>
  <si>
    <t>Universitat Ramon Llull</t>
  </si>
  <si>
    <t>URL</t>
  </si>
  <si>
    <t>Universitat Rovira i Virgili</t>
  </si>
  <si>
    <t>URV</t>
  </si>
  <si>
    <t>Universidad de Sevilla</t>
  </si>
  <si>
    <t>US</t>
  </si>
  <si>
    <t>Universidad de Salamanca</t>
  </si>
  <si>
    <t>USAL</t>
  </si>
  <si>
    <t>Universidade de Santiago de Compostela</t>
  </si>
  <si>
    <t>USC</t>
  </si>
  <si>
    <t>Universidad San Jorge</t>
  </si>
  <si>
    <t>USJ</t>
  </si>
  <si>
    <t>Aragón</t>
  </si>
  <si>
    <t>ES24</t>
  </si>
  <si>
    <t>Universitat de València</t>
  </si>
  <si>
    <t>UV (Valencia)</t>
  </si>
  <si>
    <t>Universidade de Vigo</t>
  </si>
  <si>
    <t>UV</t>
  </si>
  <si>
    <t>Universidad de Valladolid</t>
  </si>
  <si>
    <t>UVA (Valladolid)</t>
  </si>
  <si>
    <t>Universitat de Vic</t>
  </si>
  <si>
    <t>UVIC</t>
  </si>
  <si>
    <t>Universidad Internacional Valenciana</t>
  </si>
  <si>
    <t>VIU</t>
  </si>
  <si>
    <t>Universidad de Zaragoza</t>
  </si>
  <si>
    <t>UZ</t>
  </si>
  <si>
    <t>DIMENSIONES:</t>
  </si>
  <si>
    <t>PRODUCCION</t>
  </si>
  <si>
    <t>DOCENCIA</t>
  </si>
  <si>
    <t>CULTURA EN SOFTWARE</t>
  </si>
  <si>
    <t>TECNOLOGICOS</t>
  </si>
  <si>
    <t>DIVULGACION</t>
  </si>
  <si>
    <t>WEBMETRIA</t>
  </si>
  <si>
    <t>TOTAL</t>
  </si>
  <si>
    <t>MINIMO</t>
  </si>
  <si>
    <t>MAXIMO</t>
  </si>
  <si>
    <t>PUNTUACIONES EN %</t>
  </si>
  <si>
    <t>comunidad autonoma</t>
  </si>
  <si>
    <t>puntuacion total</t>
  </si>
  <si>
    <t>puntuacion promedio</t>
  </si>
  <si>
    <t>nivelando en cero</t>
  </si>
  <si>
    <t>puntuación en %</t>
  </si>
  <si>
    <t>ANDALUCIA</t>
  </si>
  <si>
    <t>ANDALUCÍA</t>
  </si>
  <si>
    <t>C. VALENCIANA</t>
  </si>
  <si>
    <t>CATALUÑA</t>
  </si>
  <si>
    <t>MADRID</t>
  </si>
  <si>
    <t>CASTILLA Y LEON</t>
  </si>
  <si>
    <t>CASTILLA Y LEÓN</t>
  </si>
  <si>
    <t>CANTABRIA</t>
  </si>
  <si>
    <t>ASTURIAS</t>
  </si>
  <si>
    <t>ARAGON</t>
  </si>
  <si>
    <t>ARAGÓN</t>
  </si>
  <si>
    <t>CASTILLA LA MANCHA</t>
  </si>
  <si>
    <t>REGION DE MURCIA</t>
  </si>
  <si>
    <t>REGIÓN DE MURCIA</t>
  </si>
  <si>
    <t>C. NAVARRA</t>
  </si>
  <si>
    <t>DISTANCIA</t>
  </si>
  <si>
    <t>EXTREMADURA</t>
  </si>
  <si>
    <t>GALICIA</t>
  </si>
  <si>
    <t>I.BALEARES</t>
  </si>
  <si>
    <t>I, CANARIAS</t>
  </si>
  <si>
    <t>LA RIOJA</t>
  </si>
  <si>
    <t>PAIS VASCO</t>
  </si>
  <si>
    <t>PAÍS VASCO</t>
  </si>
  <si>
    <t>Información de las universidades</t>
  </si>
  <si>
    <t>Información conocida sobre cada universidad</t>
  </si>
  <si>
    <t>MEDIA/p</t>
  </si>
  <si>
    <t>D.TIPICA/p*q</t>
  </si>
  <si>
    <t>1</t>
  </si>
  <si>
    <t>3</t>
  </si>
  <si>
    <t xml:space="preserve"> 11000 </t>
  </si>
  <si>
    <t>Puntuación Z</t>
  </si>
  <si>
    <t xml:space="preserve">Información sobre cada universidad, normalizada mediante la puntuación Z, para poder comparar diferentes medidas.Las variables binarias se mantienen en valores de presencia(1)-ausencia(0) </t>
  </si>
  <si>
    <t>Obtenemos la puntuación z restando a cada valor obtenido en la infouniversidad la media en ese indicador y dividiendo por la desviación típica calculadas ambas en la tabla InfoUniversidad</t>
  </si>
  <si>
    <t>coeficientes z ponderados por los pesos</t>
  </si>
  <si>
    <t>Puntuaciones de cada universidad. A cada puntuación z le multipicamos el peso(%) ofrecido por los expertos</t>
  </si>
  <si>
    <t>RANKING ORDENADO</t>
  </si>
  <si>
    <t>punteras</t>
  </si>
  <si>
    <t>cooperantes</t>
  </si>
  <si>
    <t>autosuficientes</t>
  </si>
  <si>
    <t>escepticas</t>
  </si>
  <si>
    <t>suma de puntuaciones:</t>
  </si>
  <si>
    <t>puntuaciones en %:</t>
  </si>
  <si>
    <t>1)restamos la menor puntuación para que la peor tenga valor 0</t>
  </si>
  <si>
    <t>minimo:</t>
  </si>
  <si>
    <t>2)dividimos por la mayor puntuación para que la mejor valga 100</t>
  </si>
  <si>
    <t>maximo:</t>
  </si>
  <si>
    <t>puntuaciones totales</t>
  </si>
  <si>
    <t>Comparativa de cada criterio con el resto de universidades</t>
  </si>
  <si>
    <t>Se estudia el trabajo que la universidad realiza en cada criterio con el resto de universidades para conocer sus puntos fuertes y débiles. Este estudio se realiza a partir de la puntuación Z y de las proporciones en los indicadores binarios.</t>
  </si>
  <si>
    <t>criterios de cálculo:</t>
  </si>
  <si>
    <t xml:space="preserve">para las variables continuas se ha considerado la probabilidad(en %) contenida entre el valor de la media y la puntuación z de cada universdad. </t>
  </si>
  <si>
    <t>para las variables dicotomicas:</t>
  </si>
  <si>
    <t>El porcentaje es positivo cuando la puntuación es mayor que la media y negativo en el caso contrario</t>
  </si>
  <si>
    <t>se ha considerado la probailidad de obtener 1(p).</t>
  </si>
  <si>
    <t>Los porcentajes estan entre -50% y +50%.</t>
  </si>
  <si>
    <t>ejemplos:</t>
  </si>
  <si>
    <t>a las universidades con valor 0 para ese indicador se les asigna -p.</t>
  </si>
  <si>
    <t>Un pocentaje -4% indica que el resutado es peor que el 54% las universidades</t>
  </si>
  <si>
    <t>a las universidades con valor 1 para ese indicador se les asigna 1-p.</t>
  </si>
  <si>
    <t>Un pocentaje 4% indica que el resutado es mejor que el 54% las universidades</t>
  </si>
  <si>
    <t>ejemplo:un indicador tiene una probabilidad de aparecer de 0,38</t>
  </si>
  <si>
    <t>si la universidad tiene 1 en ese indicador en la tabla aparece +62%</t>
  </si>
  <si>
    <t>esa universidad tiene un resultado mejor que el 62% de las universidades</t>
  </si>
  <si>
    <t>si la universidad tiene 0 en ese indicador en la tabla aparece -38%</t>
  </si>
  <si>
    <t>esa universidad tiene un resultado peor que el 38% de las universidades</t>
  </si>
</sst>
</file>

<file path=xl/styles.xml><?xml version="1.0" encoding="utf-8"?>
<styleSheet xmlns="http://schemas.openxmlformats.org/spreadsheetml/2006/main">
  <numFmts count="5">
    <numFmt numFmtId="164" formatCode="GENERAL"/>
    <numFmt numFmtId="165" formatCode="0.00"/>
    <numFmt numFmtId="166" formatCode="#"/>
    <numFmt numFmtId="167" formatCode="@"/>
    <numFmt numFmtId="168" formatCode="0.00%"/>
  </numFmts>
  <fonts count="10">
    <font>
      <sz val="10"/>
      <name val="Arial"/>
      <family val="2"/>
    </font>
    <font>
      <sz val="44"/>
      <name val="Arial"/>
      <family val="2"/>
    </font>
    <font>
      <sz val="14"/>
      <name val="Arial"/>
      <family val="2"/>
    </font>
    <font>
      <b/>
      <sz val="12"/>
      <color indexed="63"/>
      <name val="Arial"/>
      <family val="2"/>
    </font>
    <font>
      <sz val="10"/>
      <color indexed="12"/>
      <name val="Arial"/>
      <family val="2"/>
    </font>
    <font>
      <b/>
      <sz val="14"/>
      <name val="Arial"/>
      <family val="2"/>
    </font>
    <font>
      <b/>
      <sz val="12"/>
      <name val="Arial"/>
      <family val="2"/>
    </font>
    <font>
      <b/>
      <sz val="10"/>
      <name val="Arial"/>
      <family val="2"/>
    </font>
    <font>
      <b/>
      <sz val="11"/>
      <color indexed="12"/>
      <name val="Arial"/>
      <family val="2"/>
    </font>
    <font>
      <sz val="10"/>
      <color indexed="63"/>
      <name val="Arial"/>
      <family val="2"/>
    </font>
  </fonts>
  <fills count="13">
    <fill>
      <patternFill/>
    </fill>
    <fill>
      <patternFill patternType="gray125"/>
    </fill>
    <fill>
      <patternFill patternType="solid">
        <fgColor indexed="50"/>
        <bgColor indexed="64"/>
      </patternFill>
    </fill>
    <fill>
      <patternFill patternType="solid">
        <fgColor indexed="22"/>
        <bgColor indexed="64"/>
      </patternFill>
    </fill>
    <fill>
      <patternFill patternType="solid">
        <fgColor indexed="26"/>
        <bgColor indexed="64"/>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s>
  <borders count="17">
    <border>
      <left/>
      <right/>
      <top/>
      <bottom/>
      <diagonal/>
    </border>
    <border>
      <left>
        <color indexed="63"/>
      </left>
      <right>
        <color indexed="63"/>
      </right>
      <top>
        <color indexed="63"/>
      </top>
      <bottom style="thin">
        <color indexed="8"/>
      </bottom>
    </border>
    <border>
      <left>
        <color indexed="63"/>
      </left>
      <right>
        <color indexed="63"/>
      </right>
      <top style="thin">
        <color indexed="54"/>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1">
    <xf numFmtId="164" fontId="0" fillId="0" borderId="0" xfId="0" applyAlignment="1">
      <alignment/>
    </xf>
    <xf numFmtId="164" fontId="1" fillId="0" borderId="0" xfId="0" applyFont="1" applyBorder="1" applyAlignment="1">
      <alignment horizontal="center" vertical="center"/>
    </xf>
    <xf numFmtId="164" fontId="2" fillId="0" borderId="0" xfId="0" applyFont="1" applyAlignment="1">
      <alignment/>
    </xf>
    <xf numFmtId="164" fontId="0" fillId="0" borderId="0" xfId="0" applyBorder="1" applyAlignment="1">
      <alignment horizontal="center" vertical="center"/>
    </xf>
    <xf numFmtId="164" fontId="0" fillId="0" borderId="0" xfId="0" applyFont="1" applyBorder="1" applyAlignment="1">
      <alignment horizontal="left" vertical="center"/>
    </xf>
    <xf numFmtId="164" fontId="3" fillId="0" borderId="0" xfId="0" applyFont="1" applyAlignment="1">
      <alignment/>
    </xf>
    <xf numFmtId="164" fontId="4" fillId="0" borderId="0" xfId="0" applyFont="1" applyAlignment="1">
      <alignment/>
    </xf>
    <xf numFmtId="164" fontId="5" fillId="2" borderId="0" xfId="0" applyFont="1" applyFill="1" applyBorder="1" applyAlignment="1">
      <alignment horizontal="center" vertical="center"/>
    </xf>
    <xf numFmtId="164" fontId="0" fillId="0" borderId="0" xfId="0" applyFont="1" applyBorder="1" applyAlignment="1">
      <alignment/>
    </xf>
    <xf numFmtId="164" fontId="6" fillId="2" borderId="0" xfId="0" applyFont="1" applyFill="1" applyBorder="1" applyAlignment="1">
      <alignment horizontal="center" vertical="center"/>
    </xf>
    <xf numFmtId="164" fontId="7" fillId="3" borderId="0" xfId="0" applyFont="1" applyFill="1" applyAlignment="1">
      <alignment/>
    </xf>
    <xf numFmtId="165" fontId="0" fillId="0" borderId="0" xfId="0" applyNumberFormat="1" applyAlignment="1">
      <alignment horizontal="center"/>
    </xf>
    <xf numFmtId="165" fontId="0" fillId="0" borderId="0" xfId="0" applyNumberFormat="1" applyAlignment="1">
      <alignment/>
    </xf>
    <xf numFmtId="164" fontId="0" fillId="0" borderId="0" xfId="0" applyFont="1" applyAlignment="1">
      <alignment/>
    </xf>
    <xf numFmtId="164" fontId="0" fillId="0" borderId="0" xfId="0" applyNumberFormat="1" applyAlignment="1">
      <alignment/>
    </xf>
    <xf numFmtId="164" fontId="0" fillId="0" borderId="0" xfId="0" applyBorder="1" applyAlignment="1">
      <alignment/>
    </xf>
    <xf numFmtId="164" fontId="0" fillId="0" borderId="1" xfId="0" applyBorder="1" applyAlignment="1">
      <alignment/>
    </xf>
    <xf numFmtId="165" fontId="0" fillId="0" borderId="1" xfId="0" applyNumberFormat="1" applyBorder="1" applyAlignment="1">
      <alignment/>
    </xf>
    <xf numFmtId="164" fontId="0" fillId="0" borderId="0" xfId="0" applyFill="1" applyBorder="1" applyAlignment="1">
      <alignment/>
    </xf>
    <xf numFmtId="164" fontId="0" fillId="0" borderId="1" xfId="0" applyFill="1" applyBorder="1" applyAlignment="1">
      <alignment/>
    </xf>
    <xf numFmtId="164" fontId="0" fillId="0" borderId="0" xfId="0" applyFont="1" applyBorder="1" applyAlignment="1">
      <alignment horizontal="center" vertical="center"/>
    </xf>
    <xf numFmtId="164" fontId="8" fillId="2" borderId="0" xfId="0" applyFont="1" applyFill="1" applyBorder="1" applyAlignment="1">
      <alignment horizontal="center" vertical="center"/>
    </xf>
    <xf numFmtId="164" fontId="7" fillId="3" borderId="2" xfId="0" applyFont="1" applyFill="1" applyBorder="1" applyAlignment="1">
      <alignment/>
    </xf>
    <xf numFmtId="164" fontId="0" fillId="0" borderId="2" xfId="0" applyFont="1" applyBorder="1" applyAlignment="1">
      <alignment/>
    </xf>
    <xf numFmtId="164" fontId="0" fillId="4" borderId="2" xfId="0" applyFill="1" applyBorder="1" applyAlignment="1">
      <alignment/>
    </xf>
    <xf numFmtId="164" fontId="0" fillId="4" borderId="0" xfId="0" applyFill="1" applyAlignment="1">
      <alignment/>
    </xf>
    <xf numFmtId="164" fontId="9" fillId="0" borderId="0" xfId="0" applyFont="1" applyAlignment="1">
      <alignment/>
    </xf>
    <xf numFmtId="164" fontId="0" fillId="0" borderId="0" xfId="0" applyFont="1" applyAlignment="1">
      <alignment wrapText="1"/>
    </xf>
    <xf numFmtId="166" fontId="0" fillId="0" borderId="0" xfId="0" applyNumberFormat="1" applyFont="1" applyFill="1" applyAlignment="1">
      <alignment/>
    </xf>
    <xf numFmtId="164" fontId="7" fillId="0" borderId="2" xfId="0" applyFont="1" applyBorder="1" applyAlignment="1">
      <alignment/>
    </xf>
    <xf numFmtId="164" fontId="7" fillId="3" borderId="2" xfId="0" applyFont="1" applyFill="1" applyBorder="1" applyAlignment="1">
      <alignment vertical="center"/>
    </xf>
    <xf numFmtId="164" fontId="7" fillId="3" borderId="0" xfId="0" applyFont="1" applyFill="1" applyAlignment="1" applyProtection="1">
      <alignment/>
      <protection locked="0"/>
    </xf>
    <xf numFmtId="167" fontId="0" fillId="4" borderId="0" xfId="0" applyNumberFormat="1" applyFont="1" applyFill="1" applyAlignment="1" applyProtection="1">
      <alignment/>
      <protection locked="0"/>
    </xf>
    <xf numFmtId="164" fontId="0" fillId="4" borderId="0" xfId="0" applyFont="1" applyFill="1" applyAlignment="1">
      <alignment/>
    </xf>
    <xf numFmtId="164" fontId="0" fillId="4" borderId="0" xfId="0" applyFont="1" applyFill="1" applyAlignment="1">
      <alignment wrapText="1"/>
    </xf>
    <xf numFmtId="164" fontId="0" fillId="0" borderId="0" xfId="0" applyAlignment="1">
      <alignment horizontal="center"/>
    </xf>
    <xf numFmtId="167" fontId="0" fillId="0" borderId="0" xfId="0" applyNumberFormat="1" applyAlignment="1" applyProtection="1">
      <alignment/>
      <protection locked="0"/>
    </xf>
    <xf numFmtId="164" fontId="4" fillId="4" borderId="0" xfId="0" applyFont="1" applyFill="1" applyAlignment="1">
      <alignment wrapText="1"/>
    </xf>
    <xf numFmtId="164" fontId="7" fillId="0" borderId="0" xfId="0" applyFont="1" applyAlignment="1">
      <alignment/>
    </xf>
    <xf numFmtId="165" fontId="7" fillId="3" borderId="0" xfId="0" applyNumberFormat="1" applyFont="1" applyFill="1" applyAlignment="1">
      <alignment horizontal="center"/>
    </xf>
    <xf numFmtId="165" fontId="7" fillId="3" borderId="0" xfId="0" applyNumberFormat="1" applyFont="1" applyFill="1" applyAlignment="1" applyProtection="1">
      <alignment horizontal="center"/>
      <protection locked="0"/>
    </xf>
    <xf numFmtId="165" fontId="0" fillId="0" borderId="3" xfId="0" applyNumberFormat="1" applyFont="1" applyBorder="1" applyAlignment="1">
      <alignment horizontal="left"/>
    </xf>
    <xf numFmtId="165" fontId="0" fillId="0" borderId="4" xfId="0" applyNumberFormat="1" applyBorder="1" applyAlignment="1">
      <alignment horizontal="left"/>
    </xf>
    <xf numFmtId="165" fontId="0" fillId="0" borderId="3" xfId="0" applyNumberFormat="1" applyFont="1" applyBorder="1" applyAlignment="1">
      <alignment horizontal="center"/>
    </xf>
    <xf numFmtId="165" fontId="0" fillId="0" borderId="4" xfId="0" applyNumberFormat="1" applyBorder="1" applyAlignment="1">
      <alignment horizontal="center"/>
    </xf>
    <xf numFmtId="165" fontId="0" fillId="0" borderId="3" xfId="0" applyNumberFormat="1" applyFont="1" applyBorder="1" applyAlignment="1">
      <alignment/>
    </xf>
    <xf numFmtId="165" fontId="0" fillId="0" borderId="4" xfId="0" applyNumberFormat="1" applyBorder="1" applyAlignment="1">
      <alignment/>
    </xf>
    <xf numFmtId="165" fontId="7" fillId="3" borderId="5" xfId="0" applyNumberFormat="1" applyFont="1" applyFill="1" applyBorder="1" applyAlignment="1">
      <alignment/>
    </xf>
    <xf numFmtId="165" fontId="0" fillId="3" borderId="6" xfId="0" applyNumberFormat="1" applyFill="1" applyBorder="1" applyAlignment="1">
      <alignment/>
    </xf>
    <xf numFmtId="165" fontId="0" fillId="3" borderId="7" xfId="0" applyNumberFormat="1" applyFill="1" applyBorder="1" applyAlignment="1">
      <alignment/>
    </xf>
    <xf numFmtId="165" fontId="0" fillId="5" borderId="0" xfId="0" applyNumberFormat="1" applyFill="1" applyAlignment="1">
      <alignment horizontal="center"/>
    </xf>
    <xf numFmtId="165" fontId="7" fillId="3" borderId="8" xfId="0" applyNumberFormat="1" applyFont="1" applyFill="1" applyBorder="1" applyAlignment="1">
      <alignment/>
    </xf>
    <xf numFmtId="165" fontId="0" fillId="3" borderId="0" xfId="0" applyNumberFormat="1" applyFill="1" applyBorder="1" applyAlignment="1">
      <alignment/>
    </xf>
    <xf numFmtId="165" fontId="0" fillId="3" borderId="9" xfId="0" applyNumberFormat="1" applyFill="1" applyBorder="1" applyAlignment="1">
      <alignment/>
    </xf>
    <xf numFmtId="165" fontId="7" fillId="3" borderId="10" xfId="0" applyNumberFormat="1" applyFont="1" applyFill="1" applyBorder="1" applyAlignment="1">
      <alignment/>
    </xf>
    <xf numFmtId="165" fontId="0" fillId="3" borderId="1" xfId="0" applyNumberFormat="1" applyFill="1" applyBorder="1" applyAlignment="1">
      <alignment/>
    </xf>
    <xf numFmtId="165" fontId="0" fillId="3" borderId="11" xfId="0" applyNumberFormat="1" applyFill="1" applyBorder="1" applyAlignment="1">
      <alignment/>
    </xf>
    <xf numFmtId="165" fontId="7" fillId="0" borderId="0" xfId="0" applyNumberFormat="1" applyFont="1" applyAlignment="1">
      <alignment/>
    </xf>
    <xf numFmtId="165" fontId="0" fillId="3" borderId="0" xfId="0" applyNumberFormat="1" applyFill="1" applyAlignment="1">
      <alignment horizontal="center"/>
    </xf>
    <xf numFmtId="164" fontId="7" fillId="3" borderId="5" xfId="0" applyFont="1" applyFill="1" applyBorder="1" applyAlignment="1">
      <alignment/>
    </xf>
    <xf numFmtId="164" fontId="0" fillId="3" borderId="6" xfId="0" applyFill="1" applyBorder="1" applyAlignment="1">
      <alignment/>
    </xf>
    <xf numFmtId="164" fontId="0" fillId="3" borderId="7" xfId="0" applyFill="1" applyBorder="1" applyAlignment="1">
      <alignment/>
    </xf>
    <xf numFmtId="164" fontId="7" fillId="3" borderId="8" xfId="0" applyFont="1" applyFill="1" applyBorder="1" applyAlignment="1">
      <alignment/>
    </xf>
    <xf numFmtId="164" fontId="0" fillId="3" borderId="0" xfId="0" applyFill="1" applyBorder="1" applyAlignment="1">
      <alignment/>
    </xf>
    <xf numFmtId="164" fontId="0" fillId="3" borderId="9" xfId="0" applyFill="1" applyBorder="1" applyAlignment="1">
      <alignment/>
    </xf>
    <xf numFmtId="164" fontId="7" fillId="3" borderId="10" xfId="0" applyFont="1" applyFill="1" applyBorder="1" applyAlignment="1">
      <alignment/>
    </xf>
    <xf numFmtId="164" fontId="0" fillId="3" borderId="1" xfId="0" applyFill="1" applyBorder="1" applyAlignment="1">
      <alignment/>
    </xf>
    <xf numFmtId="164" fontId="0" fillId="3" borderId="11" xfId="0" applyFill="1" applyBorder="1" applyAlignment="1">
      <alignment/>
    </xf>
    <xf numFmtId="164" fontId="0" fillId="0" borderId="0" xfId="0" applyFont="1" applyAlignment="1">
      <alignment horizontal="center" wrapText="1"/>
    </xf>
    <xf numFmtId="167" fontId="7" fillId="3" borderId="0" xfId="0" applyNumberFormat="1" applyFont="1" applyFill="1" applyAlignment="1" applyProtection="1">
      <alignment/>
      <protection locked="0"/>
    </xf>
    <xf numFmtId="166" fontId="7" fillId="3" borderId="0" xfId="0" applyNumberFormat="1" applyFont="1" applyFill="1" applyAlignment="1">
      <alignment/>
    </xf>
    <xf numFmtId="164" fontId="0" fillId="4" borderId="0" xfId="0" applyFont="1" applyFill="1" applyAlignment="1">
      <alignment horizontal="center" vertical="center"/>
    </xf>
    <xf numFmtId="164" fontId="0" fillId="4" borderId="0" xfId="0" applyFont="1" applyFill="1" applyAlignment="1" applyProtection="1">
      <alignment horizontal="center" vertical="center"/>
      <protection locked="0"/>
    </xf>
    <xf numFmtId="164" fontId="0" fillId="4" borderId="0" xfId="0" applyFill="1" applyAlignment="1">
      <alignment horizontal="center" vertical="center"/>
    </xf>
    <xf numFmtId="167" fontId="0" fillId="4" borderId="0" xfId="0" applyNumberFormat="1" applyFont="1" applyFill="1" applyAlignment="1" applyProtection="1">
      <alignment horizontal="center" vertical="center"/>
      <protection locked="0"/>
    </xf>
    <xf numFmtId="168" fontId="0" fillId="4" borderId="0" xfId="0" applyNumberFormat="1" applyFont="1" applyFill="1" applyAlignment="1">
      <alignment horizontal="center" vertical="center"/>
    </xf>
    <xf numFmtId="164" fontId="0" fillId="4" borderId="0" xfId="0" applyFont="1" applyFill="1" applyAlignment="1">
      <alignment horizontal="center" vertical="center" wrapText="1"/>
    </xf>
    <xf numFmtId="165" fontId="0" fillId="4" borderId="0" xfId="0" applyNumberFormat="1" applyFont="1" applyFill="1" applyAlignment="1">
      <alignment horizontal="center" vertical="center"/>
    </xf>
    <xf numFmtId="165" fontId="0" fillId="4" borderId="0" xfId="0" applyNumberFormat="1" applyFont="1" applyFill="1" applyAlignment="1" applyProtection="1">
      <alignment horizontal="center" vertical="center"/>
      <protection locked="0"/>
    </xf>
    <xf numFmtId="166" fontId="7" fillId="3" borderId="12" xfId="0" applyNumberFormat="1" applyFont="1" applyFill="1" applyBorder="1" applyAlignment="1">
      <alignment/>
    </xf>
    <xf numFmtId="166" fontId="7" fillId="3" borderId="13" xfId="0" applyNumberFormat="1" applyFont="1" applyFill="1" applyBorder="1" applyAlignment="1">
      <alignment/>
    </xf>
    <xf numFmtId="166" fontId="7" fillId="3" borderId="4" xfId="0" applyNumberFormat="1" applyFont="1" applyFill="1" applyBorder="1" applyAlignment="1">
      <alignment/>
    </xf>
    <xf numFmtId="164" fontId="0" fillId="3" borderId="0" xfId="0" applyFont="1" applyFill="1" applyAlignment="1">
      <alignment horizontal="left"/>
    </xf>
    <xf numFmtId="164" fontId="0" fillId="3" borderId="0" xfId="0" applyFill="1" applyAlignment="1">
      <alignment horizontal="center"/>
    </xf>
    <xf numFmtId="166" fontId="7" fillId="3" borderId="14" xfId="0" applyNumberFormat="1" applyFont="1" applyFill="1" applyBorder="1" applyAlignment="1">
      <alignment/>
    </xf>
    <xf numFmtId="166" fontId="0" fillId="0" borderId="6" xfId="0" applyNumberFormat="1" applyFont="1" applyFill="1" applyBorder="1" applyAlignment="1">
      <alignment/>
    </xf>
    <xf numFmtId="166" fontId="0" fillId="0" borderId="7" xfId="0" applyNumberFormat="1" applyFont="1" applyFill="1" applyBorder="1" applyAlignment="1">
      <alignment/>
    </xf>
    <xf numFmtId="165" fontId="0" fillId="6" borderId="0" xfId="0" applyNumberFormat="1" applyFill="1" applyAlignment="1">
      <alignment horizontal="center"/>
    </xf>
    <xf numFmtId="167" fontId="7" fillId="3" borderId="13" xfId="0" applyNumberFormat="1" applyFont="1" applyFill="1" applyBorder="1" applyAlignment="1" applyProtection="1">
      <alignment horizontal="center"/>
      <protection locked="0"/>
    </xf>
    <xf numFmtId="164" fontId="7" fillId="7" borderId="0" xfId="0" applyFont="1" applyFill="1" applyAlignment="1">
      <alignment/>
    </xf>
    <xf numFmtId="166" fontId="7" fillId="3" borderId="15" xfId="0" applyNumberFormat="1" applyFont="1" applyFill="1" applyBorder="1" applyAlignment="1">
      <alignment/>
    </xf>
    <xf numFmtId="166" fontId="0" fillId="0" borderId="0" xfId="0" applyNumberFormat="1" applyFont="1" applyFill="1" applyBorder="1" applyAlignment="1">
      <alignment/>
    </xf>
    <xf numFmtId="166" fontId="0" fillId="0" borderId="9" xfId="0" applyNumberFormat="1" applyFont="1" applyFill="1" applyBorder="1" applyAlignment="1">
      <alignment/>
    </xf>
    <xf numFmtId="164" fontId="0" fillId="7" borderId="0" xfId="0" applyFill="1" applyAlignment="1">
      <alignment/>
    </xf>
    <xf numFmtId="166" fontId="7" fillId="3" borderId="16" xfId="0" applyNumberFormat="1" applyFont="1" applyFill="1" applyBorder="1" applyAlignment="1">
      <alignment/>
    </xf>
    <xf numFmtId="166" fontId="0" fillId="0" borderId="1" xfId="0" applyNumberFormat="1" applyFont="1" applyFill="1" applyBorder="1" applyAlignment="1">
      <alignment/>
    </xf>
    <xf numFmtId="166" fontId="0" fillId="0" borderId="11" xfId="0" applyNumberFormat="1" applyFont="1" applyFill="1" applyBorder="1" applyAlignment="1">
      <alignment/>
    </xf>
    <xf numFmtId="164" fontId="7" fillId="8" borderId="0" xfId="0" applyFont="1" applyFill="1" applyAlignment="1">
      <alignment/>
    </xf>
    <xf numFmtId="164" fontId="7" fillId="9" borderId="0" xfId="0" applyFont="1" applyFill="1" applyAlignment="1">
      <alignment/>
    </xf>
    <xf numFmtId="164" fontId="7" fillId="3" borderId="13" xfId="0" applyFont="1" applyFill="1" applyBorder="1" applyAlignment="1">
      <alignment horizontal="center"/>
    </xf>
    <xf numFmtId="164" fontId="7" fillId="10" borderId="0" xfId="0" applyFont="1" applyFill="1" applyAlignment="1">
      <alignment/>
    </xf>
    <xf numFmtId="164" fontId="0" fillId="10" borderId="0" xfId="0" applyFill="1" applyAlignment="1">
      <alignment/>
    </xf>
    <xf numFmtId="164" fontId="0" fillId="3" borderId="0" xfId="0" applyFont="1" applyFill="1" applyAlignment="1">
      <alignment/>
    </xf>
    <xf numFmtId="164" fontId="7" fillId="3" borderId="12" xfId="0" applyFont="1" applyFill="1" applyBorder="1" applyAlignment="1">
      <alignment horizontal="center"/>
    </xf>
    <xf numFmtId="167" fontId="7" fillId="3" borderId="4" xfId="0" applyNumberFormat="1" applyFont="1" applyFill="1" applyBorder="1" applyAlignment="1" applyProtection="1">
      <alignment horizontal="center"/>
      <protection locked="0"/>
    </xf>
    <xf numFmtId="168" fontId="0" fillId="11" borderId="0" xfId="0" applyNumberFormat="1" applyFont="1" applyFill="1" applyAlignment="1">
      <alignment horizontal="center" vertical="center"/>
    </xf>
    <xf numFmtId="168" fontId="0" fillId="11" borderId="0" xfId="0" applyNumberFormat="1" applyFont="1" applyFill="1" applyAlignment="1" applyProtection="1">
      <alignment horizontal="center" vertical="center"/>
      <protection locked="0"/>
    </xf>
    <xf numFmtId="168" fontId="0" fillId="11" borderId="0" xfId="0" applyNumberFormat="1" applyFill="1" applyAlignment="1" applyProtection="1">
      <alignment horizontal="center" vertical="center"/>
      <protection locked="0"/>
    </xf>
    <xf numFmtId="164" fontId="7" fillId="12" borderId="0" xfId="0" applyFont="1" applyFill="1" applyAlignment="1">
      <alignment/>
    </xf>
    <xf numFmtId="164" fontId="0" fillId="12" borderId="0" xfId="0" applyFill="1" applyAlignment="1">
      <alignment/>
    </xf>
    <xf numFmtId="164" fontId="0" fillId="1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666666"/>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85725</xdr:rowOff>
    </xdr:from>
    <xdr:to>
      <xdr:col>4</xdr:col>
      <xdr:colOff>561975</xdr:colOff>
      <xdr:row>5</xdr:row>
      <xdr:rowOff>657225</xdr:rowOff>
    </xdr:to>
    <xdr:pic>
      <xdr:nvPicPr>
        <xdr:cNvPr id="1" name="Imagen 1"/>
        <xdr:cNvPicPr preferRelativeResize="1">
          <a:picLocks noChangeAspect="1"/>
        </xdr:cNvPicPr>
      </xdr:nvPicPr>
      <xdr:blipFill>
        <a:blip r:embed="rId1"/>
        <a:stretch>
          <a:fillRect/>
        </a:stretch>
      </xdr:blipFill>
      <xdr:spPr>
        <a:xfrm>
          <a:off x="866775" y="2628900"/>
          <a:ext cx="2781300" cy="581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alprogramas.com/software-libre/ranking-universidades/analisis" TargetMode="External" /><Relationship Id="rId2" Type="http://schemas.openxmlformats.org/officeDocument/2006/relationships/hyperlink" Target="http://www.portalprogramas.com/software-libre/ranking-universidades/clasificacion" TargetMode="Externa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portalprogramas.com/software-libre/ranking-universidades/equipo" TargetMode="External" /></Relationships>
</file>

<file path=xl/worksheets/sheet1.xml><?xml version="1.0" encoding="utf-8"?>
<worksheet xmlns="http://schemas.openxmlformats.org/spreadsheetml/2006/main" xmlns:r="http://schemas.openxmlformats.org/officeDocument/2006/relationships">
  <dimension ref="B3:Q14"/>
  <sheetViews>
    <sheetView workbookViewId="0" topLeftCell="A1">
      <selection activeCell="I5" sqref="I5"/>
    </sheetView>
  </sheetViews>
  <sheetFormatPr defaultColWidth="12.57421875" defaultRowHeight="12.75"/>
  <cols>
    <col min="1" max="16384" width="11.57421875" style="0" customWidth="1"/>
  </cols>
  <sheetData>
    <row r="3" spans="2:17" ht="149.25" customHeight="1">
      <c r="B3" s="1" t="s">
        <v>0</v>
      </c>
      <c r="C3" s="1"/>
      <c r="D3" s="1"/>
      <c r="E3" s="1"/>
      <c r="F3" s="1"/>
      <c r="G3" s="1"/>
      <c r="H3" s="1"/>
      <c r="I3" s="1"/>
      <c r="J3" s="1"/>
      <c r="K3" s="1"/>
      <c r="L3" s="1"/>
      <c r="M3" s="1"/>
      <c r="N3" s="1"/>
      <c r="O3" s="1"/>
      <c r="P3" s="1"/>
      <c r="Q3" s="1"/>
    </row>
    <row r="5" s="2" customFormat="1" ht="12.75">
      <c r="B5" s="2" t="s">
        <v>1</v>
      </c>
    </row>
    <row r="6" spans="2:6" ht="57" customHeight="1">
      <c r="B6" s="3"/>
      <c r="C6" s="3"/>
      <c r="D6" s="3"/>
      <c r="E6" s="3"/>
      <c r="F6" s="3"/>
    </row>
    <row r="7" spans="2:16" ht="12.75">
      <c r="B7" s="4" t="s">
        <v>2</v>
      </c>
      <c r="C7" s="4"/>
      <c r="D7" s="4"/>
      <c r="E7" s="4"/>
      <c r="F7" s="4"/>
      <c r="G7" s="4"/>
      <c r="H7" s="4"/>
      <c r="I7" s="4"/>
      <c r="J7" s="4"/>
      <c r="K7" s="4"/>
      <c r="L7" s="4"/>
      <c r="M7" s="4"/>
      <c r="N7" s="4"/>
      <c r="O7" s="4"/>
      <c r="P7" s="4"/>
    </row>
    <row r="8" ht="12.75">
      <c r="B8" s="5" t="s">
        <v>3</v>
      </c>
    </row>
    <row r="10" ht="12.75">
      <c r="B10" t="s">
        <v>4</v>
      </c>
    </row>
    <row r="11" ht="12.75">
      <c r="B11" s="6" t="s">
        <v>5</v>
      </c>
    </row>
    <row r="13" ht="12.75">
      <c r="B13" t="s">
        <v>6</v>
      </c>
    </row>
    <row r="14" ht="12.75">
      <c r="B14" s="6" t="s">
        <v>7</v>
      </c>
    </row>
  </sheetData>
  <sheetProtection selectLockedCells="1" selectUnlockedCells="1"/>
  <mergeCells count="3">
    <mergeCell ref="B3:Q3"/>
    <mergeCell ref="B6:F6"/>
    <mergeCell ref="B7:P7"/>
  </mergeCells>
  <hyperlinks>
    <hyperlink ref="B11" r:id="rId1" display="http://www.portalprogramas.com/software-libre/ranking-universidades/analisis"/>
    <hyperlink ref="B14" r:id="rId2" display="http://www.portalprogramas.com/software-libre/ranking-universidades/clasificacion"/>
  </hyperlinks>
  <printOptions/>
  <pageMargins left="0.7875" right="0.7875" top="1.0527777777777778" bottom="1.0527777777777778" header="0.7875" footer="0.7875"/>
  <pageSetup horizontalDpi="300" verticalDpi="300" orientation="portrait" paperSize="9"/>
  <headerFooter alignWithMargins="0">
    <oddHeader>&amp;C&amp;"Times New Roman,Regular"&amp;12&amp;A</oddHeader>
    <oddFooter>&amp;C&amp;"Times New Roman,Regular"&amp;12Página &amp;P</oddFooter>
  </headerFooter>
  <drawing r:id="rId3"/>
</worksheet>
</file>

<file path=xl/worksheets/sheet10.xml><?xml version="1.0" encoding="utf-8"?>
<worksheet xmlns="http://schemas.openxmlformats.org/spreadsheetml/2006/main" xmlns:r="http://schemas.openxmlformats.org/officeDocument/2006/relationships">
  <dimension ref="B2:CB52"/>
  <sheetViews>
    <sheetView workbookViewId="0" topLeftCell="A1">
      <selection activeCell="A1" sqref="A1"/>
    </sheetView>
  </sheetViews>
  <sheetFormatPr defaultColWidth="12.57421875" defaultRowHeight="12.75"/>
  <cols>
    <col min="1" max="1" width="11.57421875" style="0" customWidth="1"/>
    <col min="2" max="2" width="19.7109375" style="0" customWidth="1"/>
    <col min="3" max="3" width="34.28125" style="0" customWidth="1"/>
    <col min="4" max="4" width="48.8515625" style="0" customWidth="1"/>
    <col min="5" max="11" width="11.57421875" style="0" customWidth="1"/>
    <col min="12" max="12" width="20.00390625" style="0" customWidth="1"/>
    <col min="13" max="16384" width="11.57421875" style="0" customWidth="1"/>
  </cols>
  <sheetData>
    <row r="2" spans="2:12" ht="12.75">
      <c r="B2" s="7" t="s">
        <v>399</v>
      </c>
      <c r="C2" s="7"/>
      <c r="D2" s="7"/>
      <c r="E2" s="7"/>
      <c r="F2" s="7"/>
      <c r="G2" s="7"/>
      <c r="H2" s="7"/>
      <c r="I2" s="7"/>
      <c r="J2" s="7"/>
      <c r="K2" s="7"/>
      <c r="L2" s="7"/>
    </row>
    <row r="3" spans="2:12" ht="12.75">
      <c r="B3" s="8" t="s">
        <v>400</v>
      </c>
      <c r="C3" s="8"/>
      <c r="D3" s="8"/>
      <c r="E3" s="8"/>
      <c r="F3" s="8"/>
      <c r="G3" s="8"/>
      <c r="H3" s="8"/>
      <c r="I3" s="8"/>
      <c r="J3" s="8"/>
      <c r="K3" s="8"/>
      <c r="L3" s="8"/>
    </row>
    <row r="5" spans="5:80" ht="12.75">
      <c r="E5" s="10" t="str">
        <f>ListadoUniversidades!$C$6</f>
        <v>UA</v>
      </c>
      <c r="F5" s="10" t="str">
        <f>ListadoUniversidades!$C$7</f>
        <v>UAB</v>
      </c>
      <c r="G5" s="69" t="str">
        <f>ListadoUniversidades!$C$8</f>
        <v>UAH</v>
      </c>
      <c r="H5" s="69" t="str">
        <f>ListadoUniversidades!$C$9</f>
        <v>UAL</v>
      </c>
      <c r="I5" s="69" t="str">
        <f>ListadoUniversidades!$C$10</f>
        <v>UAM</v>
      </c>
      <c r="J5" s="69" t="str">
        <f>ListadoUniversidades!$C$11</f>
        <v>UAO</v>
      </c>
      <c r="K5" s="69" t="str">
        <f>ListadoUniversidades!$C$12</f>
        <v>UAX</v>
      </c>
      <c r="L5" s="69" t="str">
        <f>ListadoUniversidades!$C$13</f>
        <v>UB</v>
      </c>
      <c r="M5" s="10" t="str">
        <f>ListadoUniversidades!$C$14</f>
        <v>UBU</v>
      </c>
      <c r="N5" s="69" t="str">
        <f>ListadoUniversidades!$C$15</f>
        <v>UC</v>
      </c>
      <c r="O5" s="69" t="str">
        <f>ListadoUniversidades!$C$16</f>
        <v>UC3M</v>
      </c>
      <c r="P5" s="69" t="str">
        <f>ListadoUniversidades!$C$17</f>
        <v>UCA</v>
      </c>
      <c r="Q5" s="69" t="str">
        <f>ListadoUniversidades!$C$18</f>
        <v>UCAM</v>
      </c>
      <c r="R5" s="69" t="str">
        <f>ListadoUniversidades!$C$19</f>
        <v>UCAV</v>
      </c>
      <c r="S5" s="69" t="str">
        <f>ListadoUniversidades!$C$20</f>
        <v>CEU-USP</v>
      </c>
      <c r="T5" s="69" t="str">
        <f>ListadoUniversidades!$C$21</f>
        <v>UCHCEU</v>
      </c>
      <c r="U5" s="69" t="str">
        <f>ListadoUniversidades!$C$22</f>
        <v>UCJC</v>
      </c>
      <c r="V5" s="69" t="str">
        <f>ListadoUniversidades!$C$23</f>
        <v>UCLM</v>
      </c>
      <c r="W5" s="69" t="str">
        <f>ListadoUniversidades!$C$24</f>
        <v>UCM</v>
      </c>
      <c r="X5" s="69" t="str">
        <f>ListadoUniversidades!$C$25</f>
        <v>UCO</v>
      </c>
      <c r="Y5" s="69" t="str">
        <f>ListadoUniversidades!$C$26</f>
        <v>UCV</v>
      </c>
      <c r="Z5" s="69" t="str">
        <f>ListadoUniversidades!$C$27</f>
        <v>UDC</v>
      </c>
      <c r="AA5" s="69" t="str">
        <f>ListadoUniversidades!$C$28</f>
        <v>UDEUSTO</v>
      </c>
      <c r="AB5" s="69" t="str">
        <f>ListadoUniversidades!$C$29</f>
        <v>UDG</v>
      </c>
      <c r="AC5" s="69" t="str">
        <f>ListadoUniversidades!$C$30</f>
        <v>UDIMA</v>
      </c>
      <c r="AD5" s="69" t="str">
        <f>ListadoUniversidades!$C$31</f>
        <v>UDL</v>
      </c>
      <c r="AE5" s="69" t="str">
        <f>ListadoUniversidades!$C$32</f>
        <v>EHU</v>
      </c>
      <c r="AF5" s="69" t="str">
        <f>ListadoUniversidades!$C$33</f>
        <v>UEM</v>
      </c>
      <c r="AG5" s="69" t="str">
        <f>ListadoUniversidades!$C$34</f>
        <v>UEMC</v>
      </c>
      <c r="AH5" s="69" t="str">
        <f>ListadoUniversidades!$C$35</f>
        <v>UEX</v>
      </c>
      <c r="AI5" s="69" t="str">
        <f>ListadoUniversidades!$C$36</f>
        <v>UFV</v>
      </c>
      <c r="AJ5" s="69" t="str">
        <f>ListadoUniversidades!$C$37</f>
        <v>UGR</v>
      </c>
      <c r="AK5" s="69" t="str">
        <f>ListadoUniversidades!$C$38</f>
        <v>UHU</v>
      </c>
      <c r="AL5" s="69" t="str">
        <f>ListadoUniversidades!$C$39</f>
        <v>UIB</v>
      </c>
      <c r="AM5" s="69" t="str">
        <f>ListadoUniversidades!$C$40</f>
        <v>UIC</v>
      </c>
      <c r="AN5" s="69" t="str">
        <f>ListadoUniversidades!$C$41</f>
        <v>IE</v>
      </c>
      <c r="AO5" s="69" t="str">
        <f>ListadoUniversidades!$C$42</f>
        <v>UIMP</v>
      </c>
      <c r="AP5" s="69" t="str">
        <f>ListadoUniversidades!$C$43</f>
        <v>UJA</v>
      </c>
      <c r="AQ5" s="69" t="str">
        <f>ListadoUniversidades!$C$44</f>
        <v>UJI</v>
      </c>
      <c r="AR5" s="69" t="str">
        <f>ListadoUniversidades!$C$45</f>
        <v>ULL</v>
      </c>
      <c r="AS5" s="69" t="str">
        <f>ListadoUniversidades!$C$46</f>
        <v>ULPGC</v>
      </c>
      <c r="AT5" s="69" t="str">
        <f>ListadoUniversidades!$C$47</f>
        <v>UMA</v>
      </c>
      <c r="AU5" s="69" t="str">
        <f>ListadoUniversidades!$C$48</f>
        <v>MU</v>
      </c>
      <c r="AV5" s="69" t="str">
        <f>ListadoUniversidades!$C$49</f>
        <v>UM</v>
      </c>
      <c r="AW5" s="69" t="str">
        <f>ListadoUniversidades!$C$50</f>
        <v>UMH</v>
      </c>
      <c r="AX5" s="69" t="str">
        <f>ListadoUniversidades!$C$51</f>
        <v>UNEBRIJA</v>
      </c>
      <c r="AY5" s="69" t="str">
        <f>ListadoUniversidades!$C$52</f>
        <v>UNIRIOJA</v>
      </c>
      <c r="AZ5" s="69" t="str">
        <f>ListadoUniversidades!$C$53</f>
        <v>UNAV</v>
      </c>
      <c r="BA5" s="69" t="str">
        <f>ListadoUniversidades!$C$54</f>
        <v>UNED</v>
      </c>
      <c r="BB5" s="69" t="str">
        <f>ListadoUniversidades!$C$55</f>
        <v>UNIA</v>
      </c>
      <c r="BC5" s="69" t="str">
        <f>ListadoUniversidades!$C$56</f>
        <v>UNILEON</v>
      </c>
      <c r="BD5" s="69" t="str">
        <f>ListadoUniversidades!$C$57</f>
        <v>UNIR</v>
      </c>
      <c r="BE5" s="69" t="str">
        <f>ListadoUniversidades!$C$58</f>
        <v>UNIOVI</v>
      </c>
      <c r="BF5" s="69" t="str">
        <f>ListadoUniversidades!$C$59</f>
        <v>UOC</v>
      </c>
      <c r="BG5" s="69" t="str">
        <f>ListadoUniversidades!$C$60</f>
        <v>UPC</v>
      </c>
      <c r="BH5" s="69" t="str">
        <f>ListadoUniversidades!$C$61</f>
        <v>UPCOMILLAS</v>
      </c>
      <c r="BI5" s="69" t="str">
        <f>ListadoUniversidades!$C$62</f>
        <v>UPCT</v>
      </c>
      <c r="BJ5" s="69" t="str">
        <f>ListadoUniversidades!$C$63</f>
        <v>UPF</v>
      </c>
      <c r="BK5" s="69" t="str">
        <f>ListadoUniversidades!$C$64</f>
        <v>UPM</v>
      </c>
      <c r="BL5" s="69" t="str">
        <f>ListadoUniversidades!$C$65</f>
        <v>UPNA</v>
      </c>
      <c r="BM5" s="69" t="str">
        <f>ListadoUniversidades!$C$66</f>
        <v>UPSA</v>
      </c>
      <c r="BN5" s="69" t="str">
        <f>ListadoUniversidades!$C$67</f>
        <v>UPO</v>
      </c>
      <c r="BO5" s="69" t="str">
        <f>ListadoUniversidades!$C$68</f>
        <v>UPV</v>
      </c>
      <c r="BP5" s="69" t="str">
        <f>ListadoUniversidades!$C$69</f>
        <v>URJC</v>
      </c>
      <c r="BQ5" s="69" t="str">
        <f>ListadoUniversidades!$C$70</f>
        <v>URL</v>
      </c>
      <c r="BR5" s="69" t="str">
        <f>ListadoUniversidades!$C$71</f>
        <v>URV</v>
      </c>
      <c r="BS5" s="69" t="str">
        <f>ListadoUniversidades!$C$72</f>
        <v>US</v>
      </c>
      <c r="BT5" s="69" t="str">
        <f>ListadoUniversidades!$C$73</f>
        <v>USAL</v>
      </c>
      <c r="BU5" s="69" t="str">
        <f>ListadoUniversidades!$C$74</f>
        <v>USC</v>
      </c>
      <c r="BV5" s="69" t="str">
        <f>ListadoUniversidades!$C$75</f>
        <v>USJ</v>
      </c>
      <c r="BW5" s="69" t="str">
        <f>ListadoUniversidades!$C$76</f>
        <v>UV (Valencia)</v>
      </c>
      <c r="BX5" s="69" t="str">
        <f>ListadoUniversidades!$C$77</f>
        <v>UV</v>
      </c>
      <c r="BY5" s="69" t="str">
        <f>ListadoUniversidades!$C$78</f>
        <v>UVA (Valladolid)</v>
      </c>
      <c r="BZ5" s="69" t="str">
        <f>ListadoUniversidades!$C$79</f>
        <v>UVIC</v>
      </c>
      <c r="CA5" s="69" t="str">
        <f>ListadoUniversidades!$C$80</f>
        <v>VIU</v>
      </c>
      <c r="CB5" s="69" t="str">
        <f>ListadoUniversidades!$C$81</f>
        <v>UZ</v>
      </c>
    </row>
    <row r="6" spans="2:4" ht="12.75">
      <c r="B6" s="70" t="str">
        <f>Pesos!B7</f>
        <v>Dimensión</v>
      </c>
      <c r="C6" s="70" t="str">
        <f>Pesos!C7</f>
        <v>Criterio específico</v>
      </c>
      <c r="D6" s="70" t="str">
        <f>Pesos!D7</f>
        <v>Indicador</v>
      </c>
    </row>
    <row r="7" spans="2:80" ht="12.75">
      <c r="B7" s="70" t="str">
        <f>Pesos!B8</f>
        <v>Producción</v>
      </c>
      <c r="C7" s="28" t="str">
        <f>Pesos!C8</f>
        <v>Uso OCW</v>
      </c>
      <c r="D7" s="28" t="str">
        <f>Pesos!D8</f>
        <v>¿Tienen sección de OpenCourseWare para ofrecer material docente?</v>
      </c>
      <c r="E7" s="105">
        <f>PuntuacionZ!E7-InfoUniversidad!$CD$7</f>
        <v>0.4736842105263158</v>
      </c>
      <c r="F7" s="105">
        <f>PuntuacionZ!F7-InfoUniversidad!$CD$7</f>
        <v>0.4736842105263158</v>
      </c>
      <c r="G7" s="105">
        <f>PuntuacionZ!G7-InfoUniversidad!$CD$7</f>
        <v>-0.5263157894736842</v>
      </c>
      <c r="H7" s="105">
        <f>PuntuacionZ!H7-InfoUniversidad!$CD$7</f>
        <v>-0.5263157894736842</v>
      </c>
      <c r="I7" s="105">
        <f>PuntuacionZ!I7-InfoUniversidad!$CD$7</f>
        <v>0.4736842105263158</v>
      </c>
      <c r="J7" s="105">
        <f>PuntuacionZ!J7-InfoUniversidad!$CD$7</f>
        <v>-0.5263157894736842</v>
      </c>
      <c r="K7" s="105">
        <f>PuntuacionZ!K7-InfoUniversidad!$CD$7</f>
        <v>-0.5263157894736842</v>
      </c>
      <c r="L7" s="105">
        <f>PuntuacionZ!L7-InfoUniversidad!$CD$7</f>
        <v>-0.5263157894736842</v>
      </c>
      <c r="M7" s="105">
        <f>PuntuacionZ!M7-InfoUniversidad!$CD$7</f>
        <v>-0.5263157894736842</v>
      </c>
      <c r="N7" s="105">
        <f>PuntuacionZ!N7-InfoUniversidad!$CD$7</f>
        <v>0.4736842105263158</v>
      </c>
      <c r="O7" s="105">
        <f>PuntuacionZ!O7-InfoUniversidad!$CD$7</f>
        <v>0.4736842105263158</v>
      </c>
      <c r="P7" s="105">
        <f>PuntuacionZ!P7-InfoUniversidad!$CD$7</f>
        <v>0.4736842105263158</v>
      </c>
      <c r="Q7" s="105">
        <f>PuntuacionZ!Q7-InfoUniversidad!$CD$7</f>
        <v>-0.5263157894736842</v>
      </c>
      <c r="R7" s="105">
        <f>PuntuacionZ!R7-InfoUniversidad!$CD$7</f>
        <v>-0.5263157894736842</v>
      </c>
      <c r="S7" s="105">
        <f>PuntuacionZ!S7-InfoUniversidad!$CD$7</f>
        <v>0.4736842105263158</v>
      </c>
      <c r="T7" s="105">
        <f>PuntuacionZ!T7-InfoUniversidad!$CD$7</f>
        <v>-0.5263157894736842</v>
      </c>
      <c r="U7" s="105">
        <f>PuntuacionZ!U7-InfoUniversidad!$CD$7</f>
        <v>-0.5263157894736842</v>
      </c>
      <c r="V7" s="105">
        <f>PuntuacionZ!V7-InfoUniversidad!$CD$7</f>
        <v>-0.5263157894736842</v>
      </c>
      <c r="W7" s="105">
        <f>PuntuacionZ!W7-InfoUniversidad!$CD$7</f>
        <v>0.4736842105263158</v>
      </c>
      <c r="X7" s="105">
        <f>PuntuacionZ!X7-InfoUniversidad!$CD$7</f>
        <v>-0.5263157894736842</v>
      </c>
      <c r="Y7" s="105">
        <f>PuntuacionZ!Y7-InfoUniversidad!$CD$7</f>
        <v>-0.5263157894736842</v>
      </c>
      <c r="Z7" s="105">
        <f>PuntuacionZ!Z7-InfoUniversidad!$CD$7</f>
        <v>-0.5263157894736842</v>
      </c>
      <c r="AA7" s="105">
        <f>PuntuacionZ!AA7-InfoUniversidad!$CD$7</f>
        <v>-0.5263157894736842</v>
      </c>
      <c r="AB7" s="105">
        <f>PuntuacionZ!AB7-InfoUniversidad!$CD$7</f>
        <v>0.4736842105263158</v>
      </c>
      <c r="AC7" s="105">
        <f>PuntuacionZ!AC7-InfoUniversidad!$CD$7</f>
        <v>-0.5263157894736842</v>
      </c>
      <c r="AD7" s="105">
        <f>PuntuacionZ!AD7-InfoUniversidad!$CD$7</f>
        <v>0.4736842105263158</v>
      </c>
      <c r="AE7" s="105">
        <f>PuntuacionZ!AE7-InfoUniversidad!$CD$7</f>
        <v>0.4736842105263158</v>
      </c>
      <c r="AF7" s="105">
        <f>PuntuacionZ!AF7-InfoUniversidad!$CD$7</f>
        <v>-0.5263157894736842</v>
      </c>
      <c r="AG7" s="105">
        <f>PuntuacionZ!AG7-InfoUniversidad!$CD$7</f>
        <v>-0.5263157894736842</v>
      </c>
      <c r="AH7" s="105">
        <f>PuntuacionZ!AH7-InfoUniversidad!$CD$7</f>
        <v>0.4736842105263158</v>
      </c>
      <c r="AI7" s="105">
        <f>PuntuacionZ!AI7-InfoUniversidad!$CD$7</f>
        <v>0.4736842105263158</v>
      </c>
      <c r="AJ7" s="105">
        <f>PuntuacionZ!AJ7-InfoUniversidad!$CD$7</f>
        <v>0.4736842105263158</v>
      </c>
      <c r="AK7" s="105">
        <f>PuntuacionZ!AK7-InfoUniversidad!$CD$7</f>
        <v>0.4736842105263158</v>
      </c>
      <c r="AL7" s="105">
        <f>PuntuacionZ!AL7-InfoUniversidad!$CD$7</f>
        <v>0.4736842105263158</v>
      </c>
      <c r="AM7" s="105">
        <f>PuntuacionZ!AM7-InfoUniversidad!$CD$7</f>
        <v>-0.5263157894736842</v>
      </c>
      <c r="AN7" s="105">
        <f>PuntuacionZ!AN7-InfoUniversidad!$CD$7</f>
        <v>0.4736842105263158</v>
      </c>
      <c r="AO7" s="105">
        <f>PuntuacionZ!AO7-InfoUniversidad!$CD$7</f>
        <v>-0.5263157894736842</v>
      </c>
      <c r="AP7" s="105">
        <f>PuntuacionZ!AP7-InfoUniversidad!$CD$7</f>
        <v>0.4736842105263158</v>
      </c>
      <c r="AQ7" s="105">
        <f>PuntuacionZ!AQ7-InfoUniversidad!$CD$7</f>
        <v>0.4736842105263158</v>
      </c>
      <c r="AR7" s="105">
        <f>PuntuacionZ!AR7-InfoUniversidad!$CD$7</f>
        <v>0.4736842105263158</v>
      </c>
      <c r="AS7" s="105">
        <f>PuntuacionZ!AS7-InfoUniversidad!$CD$7</f>
        <v>0.4736842105263158</v>
      </c>
      <c r="AT7" s="105">
        <f>PuntuacionZ!AT7-InfoUniversidad!$CD$7</f>
        <v>0.4736842105263158</v>
      </c>
      <c r="AU7" s="105">
        <f>PuntuacionZ!AU7-InfoUniversidad!$CD$7</f>
        <v>-0.5263157894736842</v>
      </c>
      <c r="AV7" s="105">
        <f>PuntuacionZ!AV7-InfoUniversidad!$CD$7</f>
        <v>0.4736842105263158</v>
      </c>
      <c r="AW7" s="105">
        <f>PuntuacionZ!AW7-InfoUniversidad!$CD$7</f>
        <v>-0.5263157894736842</v>
      </c>
      <c r="AX7" s="105">
        <f>PuntuacionZ!AX7-InfoUniversidad!$CD$7</f>
        <v>-0.5263157894736842</v>
      </c>
      <c r="AY7" s="105">
        <f>PuntuacionZ!AY7-InfoUniversidad!$CD$7</f>
        <v>-0.5263157894736842</v>
      </c>
      <c r="AZ7" s="105">
        <f>PuntuacionZ!AZ7-InfoUniversidad!$CD$7</f>
        <v>0.4736842105263158</v>
      </c>
      <c r="BA7" s="105">
        <f>PuntuacionZ!BA7-InfoUniversidad!$CD$7</f>
        <v>0.4736842105263158</v>
      </c>
      <c r="BB7" s="105">
        <f>PuntuacionZ!BB7-InfoUniversidad!$CD$7</f>
        <v>0.4736842105263158</v>
      </c>
      <c r="BC7" s="105">
        <f>PuntuacionZ!BC7-InfoUniversidad!$CD$7</f>
        <v>-0.5263157894736842</v>
      </c>
      <c r="BD7" s="105">
        <f>PuntuacionZ!BD7-InfoUniversidad!$CD$7</f>
        <v>-0.5263157894736842</v>
      </c>
      <c r="BE7" s="105">
        <f>PuntuacionZ!BE7-InfoUniversidad!$CD$7</f>
        <v>0.4736842105263158</v>
      </c>
      <c r="BF7" s="105">
        <f>PuntuacionZ!BF7-InfoUniversidad!$CD$7</f>
        <v>0.4736842105263158</v>
      </c>
      <c r="BG7" s="105">
        <f>PuntuacionZ!BG7-InfoUniversidad!$CD$7</f>
        <v>0.4736842105263158</v>
      </c>
      <c r="BH7" s="105">
        <f>PuntuacionZ!BH7-InfoUniversidad!$CD$7</f>
        <v>-0.5263157894736842</v>
      </c>
      <c r="BI7" s="105">
        <f>PuntuacionZ!BI7-InfoUniversidad!$CD$7</f>
        <v>0.4736842105263158</v>
      </c>
      <c r="BJ7" s="105">
        <f>PuntuacionZ!BJ7-InfoUniversidad!$CD$7</f>
        <v>-0.5263157894736842</v>
      </c>
      <c r="BK7" s="105">
        <f>PuntuacionZ!BK7-InfoUniversidad!$CD$7</f>
        <v>0.4736842105263158</v>
      </c>
      <c r="BL7" s="105">
        <f>PuntuacionZ!BL7-InfoUniversidad!$CD$7</f>
        <v>0.4736842105263158</v>
      </c>
      <c r="BM7" s="105">
        <f>PuntuacionZ!BM7-InfoUniversidad!$CD$7</f>
        <v>-0.5263157894736842</v>
      </c>
      <c r="BN7" s="105">
        <f>PuntuacionZ!BN7-InfoUniversidad!$CD$7</f>
        <v>-0.5263157894736842</v>
      </c>
      <c r="BO7" s="105">
        <f>PuntuacionZ!BO7-InfoUniversidad!$CD$7</f>
        <v>0.4736842105263158</v>
      </c>
      <c r="BP7" s="105">
        <f>PuntuacionZ!BP7-InfoUniversidad!$CD$7</f>
        <v>0.4736842105263158</v>
      </c>
      <c r="BQ7" s="105">
        <f>PuntuacionZ!BQ7-InfoUniversidad!$CD$7</f>
        <v>-0.5263157894736842</v>
      </c>
      <c r="BR7" s="105">
        <f>PuntuacionZ!BR7-InfoUniversidad!$CD$7</f>
        <v>-0.5263157894736842</v>
      </c>
      <c r="BS7" s="105">
        <f>PuntuacionZ!BS7-InfoUniversidad!$CD$7</f>
        <v>0.4736842105263158</v>
      </c>
      <c r="BT7" s="105">
        <f>PuntuacionZ!BT7-InfoUniversidad!$CD$7</f>
        <v>0.4736842105263158</v>
      </c>
      <c r="BU7" s="105">
        <f>PuntuacionZ!BU7-InfoUniversidad!$CD$7</f>
        <v>0.4736842105263158</v>
      </c>
      <c r="BV7" s="105">
        <f>PuntuacionZ!BV7-InfoUniversidad!$CD$7</f>
        <v>-0.5263157894736842</v>
      </c>
      <c r="BW7" s="105">
        <f>PuntuacionZ!BW7-InfoUniversidad!$CD$7</f>
        <v>0.4736842105263158</v>
      </c>
      <c r="BX7" s="105">
        <f>PuntuacionZ!BX7-InfoUniversidad!$CD$7</f>
        <v>-0.5263157894736842</v>
      </c>
      <c r="BY7" s="105">
        <f>PuntuacionZ!BY7-InfoUniversidad!$CD$7</f>
        <v>0.4736842105263158</v>
      </c>
      <c r="BZ7" s="105">
        <f>PuntuacionZ!BZ7-InfoUniversidad!$CD$7</f>
        <v>-0.5263157894736842</v>
      </c>
      <c r="CA7" s="105">
        <f>PuntuacionZ!CA7-InfoUniversidad!$CD$7</f>
        <v>-0.5263157894736842</v>
      </c>
      <c r="CB7" s="105">
        <f>PuntuacionZ!CB7-InfoUniversidad!$CD$7</f>
        <v>0.4736842105263158</v>
      </c>
    </row>
    <row r="8" spans="2:80" ht="12.75">
      <c r="B8" s="70">
        <f>Pesos!B9</f>
        <v>0</v>
      </c>
      <c r="C8" s="28" t="str">
        <f>Pesos!C9</f>
        <v>Participación CuSL</v>
      </c>
      <c r="D8" s="28" t="str">
        <f>Pesos!D9</f>
        <v>Número de alumnos inscritos en el VI Concurso Universitario de Software Libre (presente año académico)</v>
      </c>
      <c r="E8" s="105">
        <f>NORMSDIST(PuntuacionZ!E8)-0.5</f>
        <v>-0.031271649942291535</v>
      </c>
      <c r="F8" s="105">
        <f>NORMSDIST(PuntuacionZ!F8)-0.5</f>
        <v>-0.031271649942291535</v>
      </c>
      <c r="G8" s="105">
        <f>NORMSDIST(PuntuacionZ!G8)-0.5</f>
        <v>-0.031271649942291535</v>
      </c>
      <c r="H8" s="105">
        <f>NORMSDIST(PuntuacionZ!H8)-0.5</f>
        <v>0.08542187450510641</v>
      </c>
      <c r="I8" s="105">
        <f>NORMSDIST(PuntuacionZ!I8)-0.5</f>
        <v>-0.1453206557603</v>
      </c>
      <c r="J8" s="105">
        <f>NORMSDIST(PuntuacionZ!J8)-0.5</f>
        <v>-0.1453206557603</v>
      </c>
      <c r="K8" s="105">
        <f>NORMSDIST(PuntuacionZ!K8)-0.5</f>
        <v>-0.1453206557603</v>
      </c>
      <c r="L8" s="105">
        <f>NORMSDIST(PuntuacionZ!L8)-0.5</f>
        <v>-0.1453206557603</v>
      </c>
      <c r="M8" s="105">
        <f>NORMSDIST(PuntuacionZ!M8)-0.5</f>
        <v>-0.1453206557603</v>
      </c>
      <c r="N8" s="105">
        <f>NORMSDIST(PuntuacionZ!N8)-0.5</f>
        <v>-0.1453206557603</v>
      </c>
      <c r="O8" s="105">
        <f>NORMSDIST(PuntuacionZ!O8)-0.5</f>
        <v>-0.1453206557603</v>
      </c>
      <c r="P8" s="105">
        <f>NORMSDIST(PuntuacionZ!P8)-0.5</f>
        <v>0.49972233379732955</v>
      </c>
      <c r="Q8" s="105">
        <f>NORMSDIST(PuntuacionZ!Q8)-0.5</f>
        <v>-0.1453206557603</v>
      </c>
      <c r="R8" s="105">
        <f>NORMSDIST(PuntuacionZ!R8)-0.5</f>
        <v>-0.1453206557603</v>
      </c>
      <c r="S8" s="105">
        <f>NORMSDIST(PuntuacionZ!S8)-0.5</f>
        <v>-0.1453206557603</v>
      </c>
      <c r="T8" s="105">
        <f>NORMSDIST(PuntuacionZ!T8)-0.5</f>
        <v>-0.1453206557603</v>
      </c>
      <c r="U8" s="105">
        <f>NORMSDIST(PuntuacionZ!U8)-0.5</f>
        <v>-0.1453206557603</v>
      </c>
      <c r="V8" s="105">
        <f>NORMSDIST(PuntuacionZ!V8)-0.5</f>
        <v>0.4999733929650392</v>
      </c>
      <c r="W8" s="105">
        <f>NORMSDIST(PuntuacionZ!W8)-0.5</f>
        <v>-0.1453206557603</v>
      </c>
      <c r="X8" s="105">
        <f>NORMSDIST(PuntuacionZ!X8)-0.5</f>
        <v>-0.1453206557603</v>
      </c>
      <c r="Y8" s="105">
        <f>NORMSDIST(PuntuacionZ!Y8)-0.5</f>
        <v>-0.1453206557603</v>
      </c>
      <c r="Z8" s="105">
        <f>NORMSDIST(PuntuacionZ!Z8)-0.5</f>
        <v>-0.031271649942291535</v>
      </c>
      <c r="AA8" s="105">
        <f>NORMSDIST(PuntuacionZ!AA8)-0.5</f>
        <v>-0.1453206557603</v>
      </c>
      <c r="AB8" s="105">
        <f>NORMSDIST(PuntuacionZ!AB8)-0.5</f>
        <v>-0.1453206557603</v>
      </c>
      <c r="AC8" s="105">
        <f>NORMSDIST(PuntuacionZ!AC8)-0.5</f>
        <v>-0.1453206557603</v>
      </c>
      <c r="AD8" s="105">
        <f>NORMSDIST(PuntuacionZ!AD8)-0.5</f>
        <v>-0.1453206557603</v>
      </c>
      <c r="AE8" s="105">
        <f>NORMSDIST(PuntuacionZ!AE8)-0.5</f>
        <v>-0.1453206557603</v>
      </c>
      <c r="AF8" s="105">
        <f>NORMSDIST(PuntuacionZ!AF8)-0.5</f>
        <v>-0.1453206557603</v>
      </c>
      <c r="AG8" s="105">
        <f>NORMSDIST(PuntuacionZ!AG8)-0.5</f>
        <v>-0.1453206557603</v>
      </c>
      <c r="AH8" s="105">
        <f>NORMSDIST(PuntuacionZ!AH8)-0.5</f>
        <v>0.19498635894833793</v>
      </c>
      <c r="AI8" s="105">
        <f>NORMSDIST(PuntuacionZ!AI8)-0.5</f>
        <v>-0.1453206557603</v>
      </c>
      <c r="AJ8" s="105">
        <f>NORMSDIST(PuntuacionZ!AJ8)-0.5</f>
        <v>0.4999981676411749</v>
      </c>
      <c r="AK8" s="105">
        <f>NORMSDIST(PuntuacionZ!AK8)-0.5</f>
        <v>0.08542187450510641</v>
      </c>
      <c r="AL8" s="105">
        <f>NORMSDIST(PuntuacionZ!AL8)-0.5</f>
        <v>-0.1453206557603</v>
      </c>
      <c r="AM8" s="105">
        <f>NORMSDIST(PuntuacionZ!AM8)-0.5</f>
        <v>-0.1453206557603</v>
      </c>
      <c r="AN8" s="105">
        <f>NORMSDIST(PuntuacionZ!AN8)-0.5</f>
        <v>-0.1453206557603</v>
      </c>
      <c r="AO8" s="105">
        <f>NORMSDIST(PuntuacionZ!AO8)-0.5</f>
        <v>-0.1453206557603</v>
      </c>
      <c r="AP8" s="105">
        <f>NORMSDIST(PuntuacionZ!AP8)-0.5</f>
        <v>-0.1453206557603</v>
      </c>
      <c r="AQ8" s="105">
        <f>NORMSDIST(PuntuacionZ!AQ8)-0.5</f>
        <v>-0.1453206557603</v>
      </c>
      <c r="AR8" s="105">
        <f>NORMSDIST(PuntuacionZ!AR8)-0.5</f>
        <v>0.3640147196165968</v>
      </c>
      <c r="AS8" s="105">
        <f>NORMSDIST(PuntuacionZ!AS8)-0.5</f>
        <v>-0.1453206557603</v>
      </c>
      <c r="AT8" s="105">
        <f>NORMSDIST(PuntuacionZ!AT8)-0.5</f>
        <v>0.19498635894833793</v>
      </c>
      <c r="AU8" s="105">
        <f>NORMSDIST(PuntuacionZ!AU8)-0.5</f>
        <v>-0.1453206557603</v>
      </c>
      <c r="AV8" s="105">
        <f>NORMSDIST(PuntuacionZ!AV8)-0.5</f>
        <v>-0.031271649942291535</v>
      </c>
      <c r="AW8" s="105">
        <f>NORMSDIST(PuntuacionZ!AW8)-0.5</f>
        <v>-0.1453206557603</v>
      </c>
      <c r="AX8" s="105">
        <f>NORMSDIST(PuntuacionZ!AX8)-0.5</f>
        <v>-0.1453206557603</v>
      </c>
      <c r="AY8" s="105">
        <f>NORMSDIST(PuntuacionZ!AY8)-0.5</f>
        <v>-0.1453206557603</v>
      </c>
      <c r="AZ8" s="105">
        <f>NORMSDIST(PuntuacionZ!AZ8)-0.5</f>
        <v>-0.1453206557603</v>
      </c>
      <c r="BA8" s="105">
        <f>NORMSDIST(PuntuacionZ!BA8)-0.5</f>
        <v>0.3640147196165968</v>
      </c>
      <c r="BB8" s="105">
        <f>NORMSDIST(PuntuacionZ!BB8)-0.5</f>
        <v>-0.1453206557603</v>
      </c>
      <c r="BC8" s="105">
        <f>NORMSDIST(PuntuacionZ!BC8)-0.5</f>
        <v>-0.1453206557603</v>
      </c>
      <c r="BD8" s="105">
        <f>NORMSDIST(PuntuacionZ!BD8)-0.5</f>
        <v>-0.1453206557603</v>
      </c>
      <c r="BE8" s="105">
        <f>NORMSDIST(PuntuacionZ!BE8)-0.5</f>
        <v>-0.031271649942291535</v>
      </c>
      <c r="BF8" s="105">
        <f>NORMSDIST(PuntuacionZ!BF8)-0.5</f>
        <v>-0.1453206557603</v>
      </c>
      <c r="BG8" s="105">
        <f>NORMSDIST(PuntuacionZ!BG8)-0.5</f>
        <v>-0.1453206557603</v>
      </c>
      <c r="BH8" s="105">
        <f>NORMSDIST(PuntuacionZ!BH8)-0.5</f>
        <v>-0.1453206557603</v>
      </c>
      <c r="BI8" s="105">
        <f>NORMSDIST(PuntuacionZ!BI8)-0.5</f>
        <v>-0.031271649942291535</v>
      </c>
      <c r="BJ8" s="105">
        <f>NORMSDIST(PuntuacionZ!BJ8)-0.5</f>
        <v>-0.1453206557603</v>
      </c>
      <c r="BK8" s="105">
        <f>NORMSDIST(PuntuacionZ!BK8)-0.5</f>
        <v>-0.031271649942291535</v>
      </c>
      <c r="BL8" s="105">
        <f>NORMSDIST(PuntuacionZ!BL8)-0.5</f>
        <v>-0.031271649942291535</v>
      </c>
      <c r="BM8" s="105">
        <f>NORMSDIST(PuntuacionZ!BM8)-0.5</f>
        <v>-0.031271649942291535</v>
      </c>
      <c r="BN8" s="105">
        <f>NORMSDIST(PuntuacionZ!BN8)-0.5</f>
        <v>-0.1453206557603</v>
      </c>
      <c r="BO8" s="105">
        <f>NORMSDIST(PuntuacionZ!BO8)-0.5</f>
        <v>-0.1453206557603</v>
      </c>
      <c r="BP8" s="105">
        <f>NORMSDIST(PuntuacionZ!BP8)-0.5</f>
        <v>0.08542187450510641</v>
      </c>
      <c r="BQ8" s="105">
        <f>NORMSDIST(PuntuacionZ!BQ8)-0.5</f>
        <v>-0.1453206557603</v>
      </c>
      <c r="BR8" s="105">
        <f>NORMSDIST(PuntuacionZ!BR8)-0.5</f>
        <v>-0.1453206557603</v>
      </c>
      <c r="BS8" s="105">
        <f>NORMSDIST(PuntuacionZ!BS8)-0.5</f>
        <v>0.4999104447609404</v>
      </c>
      <c r="BT8" s="105">
        <f>NORMSDIST(PuntuacionZ!BT8)-0.5</f>
        <v>-0.1453206557603</v>
      </c>
      <c r="BU8" s="105">
        <f>NORMSDIST(PuntuacionZ!BU8)-0.5</f>
        <v>-0.1453206557603</v>
      </c>
      <c r="BV8" s="105">
        <f>NORMSDIST(PuntuacionZ!BV8)-0.5</f>
        <v>-0.1453206557603</v>
      </c>
      <c r="BW8" s="105">
        <f>NORMSDIST(PuntuacionZ!BW8)-0.5</f>
        <v>-0.031271649942291535</v>
      </c>
      <c r="BX8" s="105">
        <f>NORMSDIST(PuntuacionZ!BX8)-0.5</f>
        <v>-0.031271649942291535</v>
      </c>
      <c r="BY8" s="105">
        <f>NORMSDIST(PuntuacionZ!BY8)-0.5</f>
        <v>-0.031271649942291535</v>
      </c>
      <c r="BZ8" s="105">
        <f>NORMSDIST(PuntuacionZ!BZ8)-0.5</f>
        <v>-0.1453206557603</v>
      </c>
      <c r="CA8" s="105">
        <f>NORMSDIST(PuntuacionZ!CA8)-0.5</f>
        <v>-0.1453206557603</v>
      </c>
      <c r="CB8" s="105">
        <f>NORMSDIST(PuntuacionZ!CB8)-0.5</f>
        <v>0.08542187450510641</v>
      </c>
    </row>
    <row r="9" spans="2:80" ht="12.75">
      <c r="B9" s="70">
        <f>Pesos!B10</f>
        <v>0</v>
      </c>
      <c r="C9" s="28" t="str">
        <f>Pesos!C10</f>
        <v>Participación GsoC</v>
      </c>
      <c r="D9" s="28" t="str">
        <f>Pesos!D10</f>
        <v>Número de alumnos inscritos en el Google Summer of Code del periodo 2005 &amp;mdash; 2010</v>
      </c>
      <c r="E9" s="105">
        <f>NORMSDIST(PuntuacionZ!E9)-0.5</f>
        <v>-0.0693371138755079</v>
      </c>
      <c r="F9" s="105">
        <f>NORMSDIST(PuntuacionZ!F9)-0.5</f>
        <v>0.054584939065564164</v>
      </c>
      <c r="G9" s="105">
        <f>NORMSDIST(PuntuacionZ!G9)-0.5</f>
        <v>0.17335433137514178</v>
      </c>
      <c r="H9" s="105">
        <f>NORMSDIST(PuntuacionZ!H9)-0.5</f>
        <v>0.35838144780413916</v>
      </c>
      <c r="I9" s="105">
        <f>NORMSDIST(PuntuacionZ!I9)-0.5</f>
        <v>0.054584939065564164</v>
      </c>
      <c r="J9" s="105">
        <f>NORMSDIST(PuntuacionZ!J9)-0.5</f>
        <v>-0.1867387991643279</v>
      </c>
      <c r="K9" s="105">
        <f>NORMSDIST(PuntuacionZ!K9)-0.5</f>
        <v>-0.1867387991643279</v>
      </c>
      <c r="L9" s="105">
        <f>NORMSDIST(PuntuacionZ!L9)-0.5</f>
        <v>-0.1867387991643279</v>
      </c>
      <c r="M9" s="105">
        <f>NORMSDIST(PuntuacionZ!M9)-0.5</f>
        <v>-0.1867387991643279</v>
      </c>
      <c r="N9" s="105">
        <f>NORMSDIST(PuntuacionZ!N9)-0.5</f>
        <v>-0.1867387991643279</v>
      </c>
      <c r="O9" s="105">
        <f>NORMSDIST(PuntuacionZ!O9)-0.5</f>
        <v>0.054584939065564164</v>
      </c>
      <c r="P9" s="105">
        <f>NORMSDIST(PuntuacionZ!P9)-0.5</f>
        <v>-0.1867387991643279</v>
      </c>
      <c r="Q9" s="105">
        <f>NORMSDIST(PuntuacionZ!Q9)-0.5</f>
        <v>-0.1867387991643279</v>
      </c>
      <c r="R9" s="105">
        <f>NORMSDIST(PuntuacionZ!R9)-0.5</f>
        <v>-0.1867387991643279</v>
      </c>
      <c r="S9" s="105">
        <f>NORMSDIST(PuntuacionZ!S9)-0.5</f>
        <v>-0.1867387991643279</v>
      </c>
      <c r="T9" s="105">
        <f>NORMSDIST(PuntuacionZ!T9)-0.5</f>
        <v>-0.1867387991643279</v>
      </c>
      <c r="U9" s="105">
        <f>NORMSDIST(PuntuacionZ!U9)-0.5</f>
        <v>-0.1867387991643279</v>
      </c>
      <c r="V9" s="105">
        <f>NORMSDIST(PuntuacionZ!V9)-0.5</f>
        <v>-0.1867387991643279</v>
      </c>
      <c r="W9" s="105">
        <f>NORMSDIST(PuntuacionZ!W9)-0.5</f>
        <v>0.4777260098173344</v>
      </c>
      <c r="X9" s="105">
        <f>NORMSDIST(PuntuacionZ!X9)-0.5</f>
        <v>-0.1867387991643279</v>
      </c>
      <c r="Y9" s="105">
        <f>NORMSDIST(PuntuacionZ!Y9)-0.5</f>
        <v>-0.1867387991643279</v>
      </c>
      <c r="Z9" s="105">
        <f>NORMSDIST(PuntuacionZ!Z9)-0.5</f>
        <v>0.2767118309930181</v>
      </c>
      <c r="AA9" s="105">
        <f>NORMSDIST(PuntuacionZ!AA9)-0.5</f>
        <v>0.054584939065564164</v>
      </c>
      <c r="AB9" s="105">
        <f>NORMSDIST(PuntuacionZ!AB9)-0.5</f>
        <v>-0.1867387991643279</v>
      </c>
      <c r="AC9" s="105">
        <f>NORMSDIST(PuntuacionZ!AC9)-0.5</f>
        <v>-0.1867387991643279</v>
      </c>
      <c r="AD9" s="105">
        <f>NORMSDIST(PuntuacionZ!AD9)-0.5</f>
        <v>-0.1867387991643279</v>
      </c>
      <c r="AE9" s="105">
        <f>NORMSDIST(PuntuacionZ!AE9)-0.5</f>
        <v>0.2767118309930181</v>
      </c>
      <c r="AF9" s="105">
        <f>NORMSDIST(PuntuacionZ!AF9)-0.5</f>
        <v>-0.1867387991643279</v>
      </c>
      <c r="AG9" s="105">
        <f>NORMSDIST(PuntuacionZ!AG9)-0.5</f>
        <v>-0.1867387991643279</v>
      </c>
      <c r="AH9" s="105">
        <f>NORMSDIST(PuntuacionZ!AH9)-0.5</f>
        <v>-0.1867387991643279</v>
      </c>
      <c r="AI9" s="105">
        <f>NORMSDIST(PuntuacionZ!AI9)-0.5</f>
        <v>-0.0693371138755079</v>
      </c>
      <c r="AJ9" s="105">
        <f>NORMSDIST(PuntuacionZ!AJ9)-0.5</f>
        <v>0.2767118309930181</v>
      </c>
      <c r="AK9" s="105">
        <f>NORMSDIST(PuntuacionZ!AK9)-0.5</f>
        <v>-0.1867387991643279</v>
      </c>
      <c r="AL9" s="105">
        <f>NORMSDIST(PuntuacionZ!AL9)-0.5</f>
        <v>-0.1867387991643279</v>
      </c>
      <c r="AM9" s="105">
        <f>NORMSDIST(PuntuacionZ!AM9)-0.5</f>
        <v>-0.1867387991643279</v>
      </c>
      <c r="AN9" s="105">
        <f>NORMSDIST(PuntuacionZ!AN9)-0.5</f>
        <v>-0.1867387991643279</v>
      </c>
      <c r="AO9" s="105">
        <f>NORMSDIST(PuntuacionZ!AO9)-0.5</f>
        <v>-0.1867387991643279</v>
      </c>
      <c r="AP9" s="105">
        <f>NORMSDIST(PuntuacionZ!AP9)-0.5</f>
        <v>-0.1867387991643279</v>
      </c>
      <c r="AQ9" s="105">
        <f>NORMSDIST(PuntuacionZ!AQ9)-0.5</f>
        <v>0.054584939065564164</v>
      </c>
      <c r="AR9" s="105">
        <f>NORMSDIST(PuntuacionZ!AR9)-0.5</f>
        <v>-0.0693371138755079</v>
      </c>
      <c r="AS9" s="105">
        <f>NORMSDIST(PuntuacionZ!AS9)-0.5</f>
        <v>-0.0693371138755079</v>
      </c>
      <c r="AT9" s="105">
        <f>NORMSDIST(PuntuacionZ!AT9)-0.5</f>
        <v>-0.1867387991643279</v>
      </c>
      <c r="AU9" s="105">
        <f>NORMSDIST(PuntuacionZ!AU9)-0.5</f>
        <v>-0.1867387991643279</v>
      </c>
      <c r="AV9" s="105">
        <f>NORMSDIST(PuntuacionZ!AV9)-0.5</f>
        <v>0.17335433137514178</v>
      </c>
      <c r="AW9" s="105">
        <f>NORMSDIST(PuntuacionZ!AW9)-0.5</f>
        <v>-0.1867387991643279</v>
      </c>
      <c r="AX9" s="105">
        <f>NORMSDIST(PuntuacionZ!AX9)-0.5</f>
        <v>-0.0693371138755079</v>
      </c>
      <c r="AY9" s="105">
        <f>NORMSDIST(PuntuacionZ!AY9)-0.5</f>
        <v>-0.1867387991643279</v>
      </c>
      <c r="AZ9" s="105">
        <f>NORMSDIST(PuntuacionZ!AZ9)-0.5</f>
        <v>-0.1867387991643279</v>
      </c>
      <c r="BA9" s="105">
        <f>NORMSDIST(PuntuacionZ!BA9)-0.5</f>
        <v>0.4169762812481822</v>
      </c>
      <c r="BB9" s="105">
        <f>NORMSDIST(PuntuacionZ!BB9)-0.5</f>
        <v>-0.1867387991643279</v>
      </c>
      <c r="BC9" s="105">
        <f>NORMSDIST(PuntuacionZ!BC9)-0.5</f>
        <v>-0.0693371138755079</v>
      </c>
      <c r="BD9" s="105">
        <f>NORMSDIST(PuntuacionZ!BD9)-0.5</f>
        <v>-0.1867387991643279</v>
      </c>
      <c r="BE9" s="105">
        <f>NORMSDIST(PuntuacionZ!BE9)-0.5</f>
        <v>-0.0693371138755079</v>
      </c>
      <c r="BF9" s="105">
        <f>NORMSDIST(PuntuacionZ!BF9)-0.5</f>
        <v>0.49576552852435285</v>
      </c>
      <c r="BG9" s="105">
        <f>NORMSDIST(PuntuacionZ!BG9)-0.5</f>
        <v>0.4999999955951455</v>
      </c>
      <c r="BH9" s="105">
        <f>NORMSDIST(PuntuacionZ!BH9)-0.5</f>
        <v>-0.1867387991643279</v>
      </c>
      <c r="BI9" s="105">
        <f>NORMSDIST(PuntuacionZ!BI9)-0.5</f>
        <v>-0.1867387991643279</v>
      </c>
      <c r="BJ9" s="105">
        <f>NORMSDIST(PuntuacionZ!BJ9)-0.5</f>
        <v>0.35838144780413916</v>
      </c>
      <c r="BK9" s="105">
        <f>NORMSDIST(PuntuacionZ!BK9)-0.5</f>
        <v>-0.0693371138755079</v>
      </c>
      <c r="BL9" s="105">
        <f>NORMSDIST(PuntuacionZ!BL9)-0.5</f>
        <v>-0.1867387991643279</v>
      </c>
      <c r="BM9" s="105">
        <f>NORMSDIST(PuntuacionZ!BM9)-0.5</f>
        <v>-0.1867387991643279</v>
      </c>
      <c r="BN9" s="105">
        <f>NORMSDIST(PuntuacionZ!BN9)-0.5</f>
        <v>-0.1867387991643279</v>
      </c>
      <c r="BO9" s="105">
        <f>NORMSDIST(PuntuacionZ!BO9)-0.5</f>
        <v>0.45514761346923427</v>
      </c>
      <c r="BP9" s="105">
        <f>NORMSDIST(PuntuacionZ!BP9)-0.5</f>
        <v>0.054584939065564164</v>
      </c>
      <c r="BQ9" s="105">
        <f>NORMSDIST(PuntuacionZ!BQ9)-0.5</f>
        <v>-0.1867387991643279</v>
      </c>
      <c r="BR9" s="105">
        <f>NORMSDIST(PuntuacionZ!BR9)-0.5</f>
        <v>-0.1867387991643279</v>
      </c>
      <c r="BS9" s="105">
        <f>NORMSDIST(PuntuacionZ!BS9)-0.5</f>
        <v>0.49576552852435285</v>
      </c>
      <c r="BT9" s="105">
        <f>NORMSDIST(PuntuacionZ!BT9)-0.5</f>
        <v>-0.1867387991643279</v>
      </c>
      <c r="BU9" s="105">
        <f>NORMSDIST(PuntuacionZ!BU9)-0.5</f>
        <v>-0.1867387991643279</v>
      </c>
      <c r="BV9" s="105">
        <f>NORMSDIST(PuntuacionZ!BV9)-0.5</f>
        <v>-0.1867387991643279</v>
      </c>
      <c r="BW9" s="105">
        <f>NORMSDIST(PuntuacionZ!BW9)-0.5</f>
        <v>-0.0693371138755079</v>
      </c>
      <c r="BX9" s="105">
        <f>NORMSDIST(PuntuacionZ!BX9)-0.5</f>
        <v>0.054584939065564164</v>
      </c>
      <c r="BY9" s="105">
        <f>NORMSDIST(PuntuacionZ!BY9)-0.5</f>
        <v>-0.0693371138755079</v>
      </c>
      <c r="BZ9" s="105">
        <f>NORMSDIST(PuntuacionZ!BZ9)-0.5</f>
        <v>-0.1867387991643279</v>
      </c>
      <c r="CA9" s="105">
        <f>NORMSDIST(PuntuacionZ!CA9)-0.5</f>
        <v>-0.1867387991643279</v>
      </c>
      <c r="CB9" s="105">
        <f>NORMSDIST(PuntuacionZ!CB9)-0.5</f>
        <v>0.45514761346923427</v>
      </c>
    </row>
    <row r="10" spans="2:80" ht="12.75">
      <c r="B10" s="70" t="str">
        <f>Pesos!B11</f>
        <v>Docencia</v>
      </c>
      <c r="C10" s="28" t="str">
        <f>Pesos!C11</f>
        <v>Titulaciones en software libre</v>
      </c>
      <c r="D10" s="28" t="str">
        <f>Pesos!D11</f>
        <v>Número de programas de estudios especializados en del software libre en el presente curso académico</v>
      </c>
      <c r="E10" s="105">
        <f>NORMSDIST(PuntuacionZ!E10)-0.5</f>
        <v>-0.1960205539125005</v>
      </c>
      <c r="F10" s="105">
        <f>NORMSDIST(PuntuacionZ!F10)-0.5</f>
        <v>-0.1960205539125005</v>
      </c>
      <c r="G10" s="105">
        <f>NORMSDIST(PuntuacionZ!G10)-0.5</f>
        <v>0.4728044910732643</v>
      </c>
      <c r="H10" s="105">
        <f>NORMSDIST(PuntuacionZ!H10)-0.5</f>
        <v>-0.1960205539125005</v>
      </c>
      <c r="I10" s="105">
        <f>NORMSDIST(PuntuacionZ!I10)-0.5</f>
        <v>0.4728044910732643</v>
      </c>
      <c r="J10" s="105">
        <f>NORMSDIST(PuntuacionZ!J10)-0.5</f>
        <v>-0.1960205539125005</v>
      </c>
      <c r="K10" s="105">
        <f>NORMSDIST(PuntuacionZ!K10)-0.5</f>
        <v>-0.1960205539125005</v>
      </c>
      <c r="L10" s="105">
        <f>NORMSDIST(PuntuacionZ!L10)-0.5</f>
        <v>0.4728044910732643</v>
      </c>
      <c r="M10" s="105">
        <f>NORMSDIST(PuntuacionZ!M10)-0.5</f>
        <v>-0.1960205539125005</v>
      </c>
      <c r="N10" s="105">
        <f>NORMSDIST(PuntuacionZ!N10)-0.5</f>
        <v>-0.1960205539125005</v>
      </c>
      <c r="O10" s="105">
        <f>NORMSDIST(PuntuacionZ!O10)-0.5</f>
        <v>-0.1960205539125005</v>
      </c>
      <c r="P10" s="105">
        <f>NORMSDIST(PuntuacionZ!P10)-0.5</f>
        <v>-0.1960205539125005</v>
      </c>
      <c r="Q10" s="105">
        <f>NORMSDIST(PuntuacionZ!Q10)-0.5</f>
        <v>-0.1960205539125005</v>
      </c>
      <c r="R10" s="105">
        <f>NORMSDIST(PuntuacionZ!R10)-0.5</f>
        <v>-0.1960205539125005</v>
      </c>
      <c r="S10" s="105">
        <f>NORMSDIST(PuntuacionZ!S10)-0.5</f>
        <v>-0.1960205539125005</v>
      </c>
      <c r="T10" s="105">
        <f>NORMSDIST(PuntuacionZ!T10)-0.5</f>
        <v>-0.1960205539125005</v>
      </c>
      <c r="U10" s="105">
        <f>NORMSDIST(PuntuacionZ!U10)-0.5</f>
        <v>-0.1960205539125005</v>
      </c>
      <c r="V10" s="105">
        <f>NORMSDIST(PuntuacionZ!V10)-0.5</f>
        <v>-0.1960205539125005</v>
      </c>
      <c r="W10" s="105">
        <f>NORMSDIST(PuntuacionZ!W10)-0.5</f>
        <v>0.4728044910732643</v>
      </c>
      <c r="X10" s="105">
        <f>NORMSDIST(PuntuacionZ!X10)-0.5</f>
        <v>-0.1960205539125005</v>
      </c>
      <c r="Y10" s="105">
        <f>NORMSDIST(PuntuacionZ!Y10)-0.5</f>
        <v>-0.1960205539125005</v>
      </c>
      <c r="Z10" s="105">
        <f>NORMSDIST(PuntuacionZ!Z10)-0.5</f>
        <v>-0.1960205539125005</v>
      </c>
      <c r="AA10" s="105">
        <f>NORMSDIST(PuntuacionZ!AA10)-0.5</f>
        <v>-0.1960205539125005</v>
      </c>
      <c r="AB10" s="105">
        <f>NORMSDIST(PuntuacionZ!AB10)-0.5</f>
        <v>-0.1960205539125005</v>
      </c>
      <c r="AC10" s="105">
        <f>NORMSDIST(PuntuacionZ!AC10)-0.5</f>
        <v>-0.1960205539125005</v>
      </c>
      <c r="AD10" s="105">
        <f>NORMSDIST(PuntuacionZ!AD10)-0.5</f>
        <v>0.4728044910732643</v>
      </c>
      <c r="AE10" s="105">
        <f>NORMSDIST(PuntuacionZ!AE10)-0.5</f>
        <v>0.4728044910732643</v>
      </c>
      <c r="AF10" s="105">
        <f>NORMSDIST(PuntuacionZ!AF10)-0.5</f>
        <v>-0.1960205539125005</v>
      </c>
      <c r="AG10" s="105">
        <f>NORMSDIST(PuntuacionZ!AG10)-0.5</f>
        <v>-0.1960205539125005</v>
      </c>
      <c r="AH10" s="105">
        <f>NORMSDIST(PuntuacionZ!AH10)-0.5</f>
        <v>0.4728044910732643</v>
      </c>
      <c r="AI10" s="105">
        <f>NORMSDIST(PuntuacionZ!AI10)-0.5</f>
        <v>-0.1960205539125005</v>
      </c>
      <c r="AJ10" s="105">
        <f>NORMSDIST(PuntuacionZ!AJ10)-0.5</f>
        <v>-0.1960205539125005</v>
      </c>
      <c r="AK10" s="105">
        <f>NORMSDIST(PuntuacionZ!AK10)-0.5</f>
        <v>-0.1960205539125005</v>
      </c>
      <c r="AL10" s="105">
        <f>NORMSDIST(PuntuacionZ!AL10)-0.5</f>
        <v>-0.1960205539125005</v>
      </c>
      <c r="AM10" s="105">
        <f>NORMSDIST(PuntuacionZ!AM10)-0.5</f>
        <v>-0.1960205539125005</v>
      </c>
      <c r="AN10" s="105">
        <f>NORMSDIST(PuntuacionZ!AN10)-0.5</f>
        <v>-0.1960205539125005</v>
      </c>
      <c r="AO10" s="105">
        <f>NORMSDIST(PuntuacionZ!AO10)-0.5</f>
        <v>-0.1960205539125005</v>
      </c>
      <c r="AP10" s="105">
        <f>NORMSDIST(PuntuacionZ!AP10)-0.5</f>
        <v>-0.1960205539125005</v>
      </c>
      <c r="AQ10" s="105">
        <f>NORMSDIST(PuntuacionZ!AQ10)-0.5</f>
        <v>0.4728044910732643</v>
      </c>
      <c r="AR10" s="105">
        <f>NORMSDIST(PuntuacionZ!AR10)-0.5</f>
        <v>-0.1960205539125005</v>
      </c>
      <c r="AS10" s="105">
        <f>NORMSDIST(PuntuacionZ!AS10)-0.5</f>
        <v>0.4728044910732643</v>
      </c>
      <c r="AT10" s="105">
        <f>NORMSDIST(PuntuacionZ!AT10)-0.5</f>
        <v>-0.1960205539125005</v>
      </c>
      <c r="AU10" s="105">
        <f>NORMSDIST(PuntuacionZ!AU10)-0.5</f>
        <v>-0.1960205539125005</v>
      </c>
      <c r="AV10" s="105">
        <f>NORMSDIST(PuntuacionZ!AV10)-0.5</f>
        <v>-0.1960205539125005</v>
      </c>
      <c r="AW10" s="105">
        <f>NORMSDIST(PuntuacionZ!AW10)-0.5</f>
        <v>-0.1960205539125005</v>
      </c>
      <c r="AX10" s="105">
        <f>NORMSDIST(PuntuacionZ!AX10)-0.5</f>
        <v>-0.1960205539125005</v>
      </c>
      <c r="AY10" s="105">
        <f>NORMSDIST(PuntuacionZ!AY10)-0.5</f>
        <v>-0.1960205539125005</v>
      </c>
      <c r="AZ10" s="105">
        <f>NORMSDIST(PuntuacionZ!AZ10)-0.5</f>
        <v>-0.1960205539125005</v>
      </c>
      <c r="BA10" s="105">
        <f>NORMSDIST(PuntuacionZ!BA10)-0.5</f>
        <v>0.4728044910732643</v>
      </c>
      <c r="BB10" s="105">
        <f>NORMSDIST(PuntuacionZ!BB10)-0.5</f>
        <v>-0.1960205539125005</v>
      </c>
      <c r="BC10" s="105">
        <f>NORMSDIST(PuntuacionZ!BC10)-0.5</f>
        <v>-0.1960205539125005</v>
      </c>
      <c r="BD10" s="105">
        <f>NORMSDIST(PuntuacionZ!BD10)-0.5</f>
        <v>-0.1960205539125005</v>
      </c>
      <c r="BE10" s="105">
        <f>NORMSDIST(PuntuacionZ!BE10)-0.5</f>
        <v>-0.1960205539125005</v>
      </c>
      <c r="BF10" s="105">
        <f>NORMSDIST(PuntuacionZ!BF10)-0.5</f>
        <v>0.4728044910732643</v>
      </c>
      <c r="BG10" s="105">
        <f>NORMSDIST(PuntuacionZ!BG10)-0.5</f>
        <v>-0.1960205539125005</v>
      </c>
      <c r="BH10" s="105">
        <f>NORMSDIST(PuntuacionZ!BH10)-0.5</f>
        <v>0.4728044910732643</v>
      </c>
      <c r="BI10" s="105">
        <f>NORMSDIST(PuntuacionZ!BI10)-0.5</f>
        <v>-0.1960205539125005</v>
      </c>
      <c r="BJ10" s="105">
        <f>NORMSDIST(PuntuacionZ!BJ10)-0.5</f>
        <v>-0.1960205539125005</v>
      </c>
      <c r="BK10" s="105">
        <f>NORMSDIST(PuntuacionZ!BK10)-0.5</f>
        <v>0.4728044910732643</v>
      </c>
      <c r="BL10" s="105">
        <f>NORMSDIST(PuntuacionZ!BL10)-0.5</f>
        <v>-0.1960205539125005</v>
      </c>
      <c r="BM10" s="105">
        <f>NORMSDIST(PuntuacionZ!BM10)-0.5</f>
        <v>-0.1960205539125005</v>
      </c>
      <c r="BN10" s="105">
        <f>NORMSDIST(PuntuacionZ!BN10)-0.5</f>
        <v>-0.1960205539125005</v>
      </c>
      <c r="BO10" s="105">
        <f>NORMSDIST(PuntuacionZ!BO10)-0.5</f>
        <v>-0.1960205539125005</v>
      </c>
      <c r="BP10" s="105">
        <f>NORMSDIST(PuntuacionZ!BP10)-0.5</f>
        <v>0.4728044910732643</v>
      </c>
      <c r="BQ10" s="105">
        <f>NORMSDIST(PuntuacionZ!BQ10)-0.5</f>
        <v>-0.1960205539125005</v>
      </c>
      <c r="BR10" s="105">
        <f>NORMSDIST(PuntuacionZ!BR10)-0.5</f>
        <v>-0.1960205539125005</v>
      </c>
      <c r="BS10" s="105">
        <f>NORMSDIST(PuntuacionZ!BS10)-0.5</f>
        <v>0.4728044910732643</v>
      </c>
      <c r="BT10" s="105">
        <f>NORMSDIST(PuntuacionZ!BT10)-0.5</f>
        <v>-0.1960205539125005</v>
      </c>
      <c r="BU10" s="105">
        <f>NORMSDIST(PuntuacionZ!BU10)-0.5</f>
        <v>-0.1960205539125005</v>
      </c>
      <c r="BV10" s="105">
        <f>NORMSDIST(PuntuacionZ!BV10)-0.5</f>
        <v>-0.1960205539125005</v>
      </c>
      <c r="BW10" s="105">
        <f>NORMSDIST(PuntuacionZ!BW10)-0.5</f>
        <v>-0.1960205539125005</v>
      </c>
      <c r="BX10" s="105">
        <f>NORMSDIST(PuntuacionZ!BX10)-0.5</f>
        <v>0.4728044910732643</v>
      </c>
      <c r="BY10" s="105">
        <f>NORMSDIST(PuntuacionZ!BY10)-0.5</f>
        <v>-0.1960205539125005</v>
      </c>
      <c r="BZ10" s="105">
        <f>NORMSDIST(PuntuacionZ!BZ10)-0.5</f>
        <v>-0.1960205539125005</v>
      </c>
      <c r="CA10" s="105">
        <f>NORMSDIST(PuntuacionZ!CA10)-0.5</f>
        <v>-0.1960205539125005</v>
      </c>
      <c r="CB10" s="105">
        <f>NORMSDIST(PuntuacionZ!CB10)-0.5</f>
        <v>-0.1960205539125005</v>
      </c>
    </row>
    <row r="11" spans="2:80" ht="12.75">
      <c r="B11" s="70">
        <f>Pesos!B12</f>
        <v>0</v>
      </c>
      <c r="C11" s="28" t="str">
        <f>Pesos!C12</f>
        <v>Apoyo técnico</v>
      </c>
      <c r="D11" s="28" t="str">
        <f>Pesos!D12</f>
        <v>¿Existe un equipo técnico que ayuda a usar/instalar SOS libres o herramientas de SL a la comunidad universitaria?</v>
      </c>
      <c r="E11" s="105">
        <f>PuntuacionZ!E11-InfoUniversidad!$CD$11</f>
        <v>-0.18421052631578946</v>
      </c>
      <c r="F11" s="105">
        <f>PuntuacionZ!F11-InfoUniversidad!$CD$11</f>
        <v>0.8157894736842105</v>
      </c>
      <c r="G11" s="105">
        <f>PuntuacionZ!G11-InfoUniversidad!$CD$11</f>
        <v>-0.18421052631578946</v>
      </c>
      <c r="H11" s="105">
        <f>PuntuacionZ!H11-InfoUniversidad!$CD$11</f>
        <v>-0.18421052631578946</v>
      </c>
      <c r="I11" s="105">
        <f>PuntuacionZ!I11-InfoUniversidad!$CD$11</f>
        <v>-0.18421052631578946</v>
      </c>
      <c r="J11" s="105">
        <f>PuntuacionZ!J11-InfoUniversidad!$CD$11</f>
        <v>-0.18421052631578946</v>
      </c>
      <c r="K11" s="105">
        <f>PuntuacionZ!K11-InfoUniversidad!$CD$11</f>
        <v>-0.18421052631578946</v>
      </c>
      <c r="L11" s="105">
        <f>PuntuacionZ!L11-InfoUniversidad!$CD$11</f>
        <v>0.8157894736842105</v>
      </c>
      <c r="M11" s="105">
        <f>PuntuacionZ!M11-InfoUniversidad!$CD$11</f>
        <v>-0.18421052631578946</v>
      </c>
      <c r="N11" s="105">
        <f>PuntuacionZ!N11-InfoUniversidad!$CD$11</f>
        <v>-0.18421052631578946</v>
      </c>
      <c r="O11" s="105">
        <f>PuntuacionZ!O11-InfoUniversidad!$CD$11</f>
        <v>0.8157894736842105</v>
      </c>
      <c r="P11" s="105">
        <f>PuntuacionZ!P11-InfoUniversidad!$CD$11</f>
        <v>0.8157894736842105</v>
      </c>
      <c r="Q11" s="105">
        <f>PuntuacionZ!Q11-InfoUniversidad!$CD$11</f>
        <v>-0.18421052631578946</v>
      </c>
      <c r="R11" s="105">
        <f>PuntuacionZ!R11-InfoUniversidad!$CD$11</f>
        <v>-0.18421052631578946</v>
      </c>
      <c r="S11" s="105">
        <f>PuntuacionZ!S11-InfoUniversidad!$CD$11</f>
        <v>-0.18421052631578946</v>
      </c>
      <c r="T11" s="105">
        <f>PuntuacionZ!T11-InfoUniversidad!$CD$11</f>
        <v>-0.18421052631578946</v>
      </c>
      <c r="U11" s="105">
        <f>PuntuacionZ!U11-InfoUniversidad!$CD$11</f>
        <v>-0.18421052631578946</v>
      </c>
      <c r="V11" s="105">
        <f>PuntuacionZ!V11-InfoUniversidad!$CD$11</f>
        <v>-0.18421052631578946</v>
      </c>
      <c r="W11" s="105">
        <f>PuntuacionZ!W11-InfoUniversidad!$CD$11</f>
        <v>-0.18421052631578946</v>
      </c>
      <c r="X11" s="105">
        <f>PuntuacionZ!X11-InfoUniversidad!$CD$11</f>
        <v>-0.18421052631578946</v>
      </c>
      <c r="Y11" s="105">
        <f>PuntuacionZ!Y11-InfoUniversidad!$CD$11</f>
        <v>-0.18421052631578946</v>
      </c>
      <c r="Z11" s="105">
        <f>PuntuacionZ!Z11-InfoUniversidad!$CD$11</f>
        <v>0.8157894736842105</v>
      </c>
      <c r="AA11" s="105">
        <f>PuntuacionZ!AA11-InfoUniversidad!$CD$11</f>
        <v>-0.18421052631578946</v>
      </c>
      <c r="AB11" s="105">
        <f>PuntuacionZ!AB11-InfoUniversidad!$CD$11</f>
        <v>0.8157894736842105</v>
      </c>
      <c r="AC11" s="105">
        <f>PuntuacionZ!AC11-InfoUniversidad!$CD$11</f>
        <v>-0.18421052631578946</v>
      </c>
      <c r="AD11" s="105">
        <f>PuntuacionZ!AD11-InfoUniversidad!$CD$11</f>
        <v>-0.18421052631578946</v>
      </c>
      <c r="AE11" s="105">
        <f>PuntuacionZ!AE11-InfoUniversidad!$CD$11</f>
        <v>-0.18421052631578946</v>
      </c>
      <c r="AF11" s="105">
        <f>PuntuacionZ!AF11-InfoUniversidad!$CD$11</f>
        <v>-0.18421052631578946</v>
      </c>
      <c r="AG11" s="105">
        <f>PuntuacionZ!AG11-InfoUniversidad!$CD$11</f>
        <v>-0.18421052631578946</v>
      </c>
      <c r="AH11" s="105">
        <f>PuntuacionZ!AH11-InfoUniversidad!$CD$11</f>
        <v>0.8157894736842105</v>
      </c>
      <c r="AI11" s="105">
        <f>PuntuacionZ!AI11-InfoUniversidad!$CD$11</f>
        <v>-0.18421052631578946</v>
      </c>
      <c r="AJ11" s="105">
        <f>PuntuacionZ!AJ11-InfoUniversidad!$CD$11</f>
        <v>0.8157894736842105</v>
      </c>
      <c r="AK11" s="105">
        <f>PuntuacionZ!AK11-InfoUniversidad!$CD$11</f>
        <v>0.8157894736842105</v>
      </c>
      <c r="AL11" s="105">
        <f>PuntuacionZ!AL11-InfoUniversidad!$CD$11</f>
        <v>-0.18421052631578946</v>
      </c>
      <c r="AM11" s="105">
        <f>PuntuacionZ!AM11-InfoUniversidad!$CD$11</f>
        <v>-0.18421052631578946</v>
      </c>
      <c r="AN11" s="105">
        <f>PuntuacionZ!AN11-InfoUniversidad!$CD$11</f>
        <v>-0.18421052631578946</v>
      </c>
      <c r="AO11" s="105">
        <f>PuntuacionZ!AO11-InfoUniversidad!$CD$11</f>
        <v>-0.18421052631578946</v>
      </c>
      <c r="AP11" s="105">
        <f>PuntuacionZ!AP11-InfoUniversidad!$CD$11</f>
        <v>-0.18421052631578946</v>
      </c>
      <c r="AQ11" s="105">
        <f>PuntuacionZ!AQ11-InfoUniversidad!$CD$11</f>
        <v>-0.18421052631578946</v>
      </c>
      <c r="AR11" s="105">
        <f>PuntuacionZ!AR11-InfoUniversidad!$CD$11</f>
        <v>0.8157894736842105</v>
      </c>
      <c r="AS11" s="105">
        <f>PuntuacionZ!AS11-InfoUniversidad!$CD$11</f>
        <v>0.8157894736842105</v>
      </c>
      <c r="AT11" s="105">
        <f>PuntuacionZ!AT11-InfoUniversidad!$CD$11</f>
        <v>-0.18421052631578946</v>
      </c>
      <c r="AU11" s="105">
        <f>PuntuacionZ!AU11-InfoUniversidad!$CD$11</f>
        <v>-0.18421052631578946</v>
      </c>
      <c r="AV11" s="105">
        <f>PuntuacionZ!AV11-InfoUniversidad!$CD$11</f>
        <v>-0.18421052631578946</v>
      </c>
      <c r="AW11" s="105">
        <f>PuntuacionZ!AW11-InfoUniversidad!$CD$11</f>
        <v>-0.18421052631578946</v>
      </c>
      <c r="AX11" s="105">
        <f>PuntuacionZ!AX11-InfoUniversidad!$CD$11</f>
        <v>-0.18421052631578946</v>
      </c>
      <c r="AY11" s="105">
        <f>PuntuacionZ!AY11-InfoUniversidad!$CD$11</f>
        <v>-0.18421052631578946</v>
      </c>
      <c r="AZ11" s="105">
        <f>PuntuacionZ!AZ11-InfoUniversidad!$CD$11</f>
        <v>-0.18421052631578946</v>
      </c>
      <c r="BA11" s="105">
        <f>PuntuacionZ!BA11-InfoUniversidad!$CD$11</f>
        <v>-0.18421052631578946</v>
      </c>
      <c r="BB11" s="105">
        <f>PuntuacionZ!BB11-InfoUniversidad!$CD$11</f>
        <v>-0.18421052631578946</v>
      </c>
      <c r="BC11" s="105">
        <f>PuntuacionZ!BC11-InfoUniversidad!$CD$11</f>
        <v>-0.18421052631578946</v>
      </c>
      <c r="BD11" s="105">
        <f>PuntuacionZ!BD11-InfoUniversidad!$CD$11</f>
        <v>-0.18421052631578946</v>
      </c>
      <c r="BE11" s="105">
        <f>PuntuacionZ!BE11-InfoUniversidad!$CD$11</f>
        <v>-0.18421052631578946</v>
      </c>
      <c r="BF11" s="105">
        <f>PuntuacionZ!BF11-InfoUniversidad!$CD$11</f>
        <v>-0.18421052631578946</v>
      </c>
      <c r="BG11" s="105">
        <f>PuntuacionZ!BG11-InfoUniversidad!$CD$11</f>
        <v>0.8157894736842105</v>
      </c>
      <c r="BH11" s="105">
        <f>PuntuacionZ!BH11-InfoUniversidad!$CD$11</f>
        <v>-0.18421052631578946</v>
      </c>
      <c r="BI11" s="105">
        <f>PuntuacionZ!BI11-InfoUniversidad!$CD$11</f>
        <v>0.8157894736842105</v>
      </c>
      <c r="BJ11" s="105">
        <f>PuntuacionZ!BJ11-InfoUniversidad!$CD$11</f>
        <v>-0.18421052631578946</v>
      </c>
      <c r="BK11" s="105">
        <f>PuntuacionZ!BK11-InfoUniversidad!$CD$11</f>
        <v>-0.18421052631578946</v>
      </c>
      <c r="BL11" s="105">
        <f>PuntuacionZ!BL11-InfoUniversidad!$CD$11</f>
        <v>-0.18421052631578946</v>
      </c>
      <c r="BM11" s="105">
        <f>PuntuacionZ!BM11-InfoUniversidad!$CD$11</f>
        <v>-0.18421052631578946</v>
      </c>
      <c r="BN11" s="105">
        <f>PuntuacionZ!BN11-InfoUniversidad!$CD$11</f>
        <v>-0.18421052631578946</v>
      </c>
      <c r="BO11" s="105">
        <f>PuntuacionZ!BO11-InfoUniversidad!$CD$11</f>
        <v>-0.18421052631578946</v>
      </c>
      <c r="BP11" s="105">
        <f>PuntuacionZ!BP11-InfoUniversidad!$CD$11</f>
        <v>-0.18421052631578946</v>
      </c>
      <c r="BQ11" s="105">
        <f>PuntuacionZ!BQ11-InfoUniversidad!$CD$11</f>
        <v>-0.18421052631578946</v>
      </c>
      <c r="BR11" s="105">
        <f>PuntuacionZ!BR11-InfoUniversidad!$CD$11</f>
        <v>-0.18421052631578946</v>
      </c>
      <c r="BS11" s="105">
        <f>PuntuacionZ!BS11-InfoUniversidad!$CD$11</f>
        <v>0.8157894736842105</v>
      </c>
      <c r="BT11" s="105">
        <f>PuntuacionZ!BT11-InfoUniversidad!$CD$11</f>
        <v>-0.18421052631578946</v>
      </c>
      <c r="BU11" s="105">
        <f>PuntuacionZ!BU11-InfoUniversidad!$CD$11</f>
        <v>-0.18421052631578946</v>
      </c>
      <c r="BV11" s="105">
        <f>PuntuacionZ!BV11-InfoUniversidad!$CD$11</f>
        <v>-0.18421052631578946</v>
      </c>
      <c r="BW11" s="105">
        <f>PuntuacionZ!BW11-InfoUniversidad!$CD$11</f>
        <v>-0.18421052631578946</v>
      </c>
      <c r="BX11" s="105">
        <f>PuntuacionZ!BX11-InfoUniversidad!$CD$11</f>
        <v>-0.18421052631578946</v>
      </c>
      <c r="BY11" s="105">
        <f>PuntuacionZ!BY11-InfoUniversidad!$CD$11</f>
        <v>-0.18421052631578946</v>
      </c>
      <c r="BZ11" s="105">
        <f>PuntuacionZ!BZ11-InfoUniversidad!$CD$11</f>
        <v>-0.18421052631578946</v>
      </c>
      <c r="CA11" s="105">
        <f>PuntuacionZ!CA11-InfoUniversidad!$CD$11</f>
        <v>-0.18421052631578946</v>
      </c>
      <c r="CB11" s="105">
        <f>PuntuacionZ!CB11-InfoUniversidad!$CD$11</f>
        <v>-0.18421052631578946</v>
      </c>
    </row>
    <row r="12" spans="2:80" ht="12.75">
      <c r="B12" s="70">
        <f>Pesos!B13</f>
        <v>0</v>
      </c>
      <c r="C12" s="28" t="str">
        <f>Pesos!C13</f>
        <v>Formación en software libre para PAS y PDI</v>
      </c>
      <c r="D12" s="28" t="str">
        <f>Pesos!D13</f>
        <v>Número de cursos de formación en herramientas de software libre para personal de la universidad durante los últimos 12 meses</v>
      </c>
      <c r="E12" s="106">
        <f>NORMSDIST(PuntuacionZ!E12)-0.5</f>
        <v>-0.10396393297008699</v>
      </c>
      <c r="F12" s="106">
        <f>NORMSDIST(PuntuacionZ!F12)-0.5</f>
        <v>-0.10396393297008699</v>
      </c>
      <c r="G12" s="106">
        <f>NORMSDIST(PuntuacionZ!G12)-0.5</f>
        <v>-0.10396393297008699</v>
      </c>
      <c r="H12" s="106">
        <f>NORMSDIST(PuntuacionZ!H12)-0.5</f>
        <v>-0.10396393297008699</v>
      </c>
      <c r="I12" s="106">
        <f>NORMSDIST(PuntuacionZ!I12)-0.5</f>
        <v>-0.10396393297008699</v>
      </c>
      <c r="J12" s="106">
        <f>NORMSDIST(PuntuacionZ!J12)-0.5</f>
        <v>-0.10396393297008699</v>
      </c>
      <c r="K12" s="106">
        <f>NORMSDIST(PuntuacionZ!K12)-0.5</f>
        <v>-0.10396393297008699</v>
      </c>
      <c r="L12" s="106">
        <f>NORMSDIST(PuntuacionZ!L12)-0.5</f>
        <v>-0.10396393297008699</v>
      </c>
      <c r="M12" s="106">
        <f>NORMSDIST(PuntuacionZ!M12)-0.5</f>
        <v>-0.10396393297008699</v>
      </c>
      <c r="N12" s="106">
        <f>NORMSDIST(PuntuacionZ!N12)-0.5</f>
        <v>-0.10396393297008699</v>
      </c>
      <c r="O12" s="106">
        <f>NORMSDIST(PuntuacionZ!O12)-0.5</f>
        <v>-0.10396393297008699</v>
      </c>
      <c r="P12" s="106">
        <f>NORMSDIST(PuntuacionZ!P12)-0.5</f>
        <v>-0.10396393297008699</v>
      </c>
      <c r="Q12" s="106">
        <f>NORMSDIST(PuntuacionZ!Q12)-0.5</f>
        <v>-0.10396393297008699</v>
      </c>
      <c r="R12" s="106">
        <f>NORMSDIST(PuntuacionZ!R12)-0.5</f>
        <v>-0.10396393297008699</v>
      </c>
      <c r="S12" s="106">
        <f>NORMSDIST(PuntuacionZ!S12)-0.5</f>
        <v>-0.10396393297008699</v>
      </c>
      <c r="T12" s="106">
        <f>NORMSDIST(PuntuacionZ!T12)-0.5</f>
        <v>-0.10396393297008699</v>
      </c>
      <c r="U12" s="106">
        <f>NORMSDIST(PuntuacionZ!U12)-0.5</f>
        <v>-0.10396393297008699</v>
      </c>
      <c r="V12" s="106">
        <f>NORMSDIST(PuntuacionZ!V12)-0.5</f>
        <v>-0.10396393297008699</v>
      </c>
      <c r="W12" s="106">
        <f>NORMSDIST(PuntuacionZ!W12)-0.5</f>
        <v>-0.10396393297008699</v>
      </c>
      <c r="X12" s="106">
        <f>NORMSDIST(PuntuacionZ!X12)-0.5</f>
        <v>-0.10396393297008699</v>
      </c>
      <c r="Y12" s="106">
        <f>NORMSDIST(PuntuacionZ!Y12)-0.5</f>
        <v>-0.10396393297008699</v>
      </c>
      <c r="Z12" s="106">
        <f>NORMSDIST(PuntuacionZ!Z12)-0.5</f>
        <v>-0.10396393297008699</v>
      </c>
      <c r="AA12" s="106">
        <f>NORMSDIST(PuntuacionZ!AA12)-0.5</f>
        <v>-0.10396393297008699</v>
      </c>
      <c r="AB12" s="106">
        <f>NORMSDIST(PuntuacionZ!AB12)-0.5</f>
        <v>-0.10396393297008699</v>
      </c>
      <c r="AC12" s="106">
        <f>NORMSDIST(PuntuacionZ!AC12)-0.5</f>
        <v>-0.10396393297008699</v>
      </c>
      <c r="AD12" s="106">
        <f>NORMSDIST(PuntuacionZ!AD12)-0.5</f>
        <v>-0.10396393297008699</v>
      </c>
      <c r="AE12" s="106">
        <f>NORMSDIST(PuntuacionZ!AE12)-0.5</f>
        <v>-0.10396393297008699</v>
      </c>
      <c r="AF12" s="106">
        <f>NORMSDIST(PuntuacionZ!AF12)-0.5</f>
        <v>-0.10396393297008699</v>
      </c>
      <c r="AG12" s="106">
        <f>NORMSDIST(PuntuacionZ!AG12)-0.5</f>
        <v>-0.10396393297008699</v>
      </c>
      <c r="AH12" s="106">
        <f>NORMSDIST(PuntuacionZ!AH12)-0.5</f>
        <v>-0.10396393297008699</v>
      </c>
      <c r="AI12" s="106">
        <f>NORMSDIST(PuntuacionZ!AI12)-0.5</f>
        <v>-0.10396393297008699</v>
      </c>
      <c r="AJ12" s="106">
        <f>NORMSDIST(PuntuacionZ!AJ12)-0.5</f>
        <v>0.4999092320825044</v>
      </c>
      <c r="AK12" s="106">
        <f>NORMSDIST(PuntuacionZ!AK12)-0.5</f>
        <v>-0.10396393297008699</v>
      </c>
      <c r="AL12" s="106">
        <f>NORMSDIST(PuntuacionZ!AL12)-0.5</f>
        <v>-0.10396393297008699</v>
      </c>
      <c r="AM12" s="106">
        <f>NORMSDIST(PuntuacionZ!AM12)-0.5</f>
        <v>-0.10396393297008699</v>
      </c>
      <c r="AN12" s="106">
        <f>NORMSDIST(PuntuacionZ!AN12)-0.5</f>
        <v>-0.10396393297008699</v>
      </c>
      <c r="AO12" s="106">
        <f>NORMSDIST(PuntuacionZ!AO12)-0.5</f>
        <v>-0.10396393297008699</v>
      </c>
      <c r="AP12" s="106">
        <f>NORMSDIST(PuntuacionZ!AP12)-0.5</f>
        <v>-0.10396393297008699</v>
      </c>
      <c r="AQ12" s="106">
        <f>NORMSDIST(PuntuacionZ!AQ12)-0.5</f>
        <v>-0.10396393297008699</v>
      </c>
      <c r="AR12" s="106">
        <f>NORMSDIST(PuntuacionZ!AR12)-0.5</f>
        <v>0.4999092320825044</v>
      </c>
      <c r="AS12" s="106">
        <f>NORMSDIST(PuntuacionZ!AS12)-0.5</f>
        <v>0.4999092320825044</v>
      </c>
      <c r="AT12" s="106">
        <f>NORMSDIST(PuntuacionZ!AT12)-0.5</f>
        <v>-0.10396393297008699</v>
      </c>
      <c r="AU12" s="106">
        <f>NORMSDIST(PuntuacionZ!AU12)-0.5</f>
        <v>-0.10396393297008699</v>
      </c>
      <c r="AV12" s="106">
        <f>NORMSDIST(PuntuacionZ!AV12)-0.5</f>
        <v>0.4999092320825044</v>
      </c>
      <c r="AW12" s="106">
        <f>NORMSDIST(PuntuacionZ!AW12)-0.5</f>
        <v>-0.10396393297008699</v>
      </c>
      <c r="AX12" s="106">
        <f>NORMSDIST(PuntuacionZ!AX12)-0.5</f>
        <v>-0.10396393297008699</v>
      </c>
      <c r="AY12" s="106">
        <f>NORMSDIST(PuntuacionZ!AY12)-0.5</f>
        <v>-0.10396393297008699</v>
      </c>
      <c r="AZ12" s="106">
        <f>NORMSDIST(PuntuacionZ!AZ12)-0.5</f>
        <v>-0.10396393297008699</v>
      </c>
      <c r="BA12" s="106">
        <f>NORMSDIST(PuntuacionZ!BA12)-0.5</f>
        <v>0.4999092320825044</v>
      </c>
      <c r="BB12" s="106">
        <f>NORMSDIST(PuntuacionZ!BB12)-0.5</f>
        <v>-0.10396393297008699</v>
      </c>
      <c r="BC12" s="106">
        <f>NORMSDIST(PuntuacionZ!BC12)-0.5</f>
        <v>-0.10396393297008699</v>
      </c>
      <c r="BD12" s="106">
        <f>NORMSDIST(PuntuacionZ!BD12)-0.5</f>
        <v>-0.10396393297008699</v>
      </c>
      <c r="BE12" s="106">
        <f>NORMSDIST(PuntuacionZ!BE12)-0.5</f>
        <v>-0.10396393297008699</v>
      </c>
      <c r="BF12" s="106">
        <f>NORMSDIST(PuntuacionZ!BF12)-0.5</f>
        <v>-0.10396393297008699</v>
      </c>
      <c r="BG12" s="106">
        <f>NORMSDIST(PuntuacionZ!BG12)-0.5</f>
        <v>-0.10396393297008699</v>
      </c>
      <c r="BH12" s="106">
        <f>NORMSDIST(PuntuacionZ!BH12)-0.5</f>
        <v>-0.10396393297008699</v>
      </c>
      <c r="BI12" s="106">
        <f>NORMSDIST(PuntuacionZ!BI12)-0.5</f>
        <v>-0.10396393297008699</v>
      </c>
      <c r="BJ12" s="106">
        <f>NORMSDIST(PuntuacionZ!BJ12)-0.5</f>
        <v>-0.10396393297008699</v>
      </c>
      <c r="BK12" s="106">
        <f>NORMSDIST(PuntuacionZ!BK12)-0.5</f>
        <v>-0.10396393297008699</v>
      </c>
      <c r="BL12" s="106">
        <f>NORMSDIST(PuntuacionZ!BL12)-0.5</f>
        <v>-0.10396393297008699</v>
      </c>
      <c r="BM12" s="106">
        <f>NORMSDIST(PuntuacionZ!BM12)-0.5</f>
        <v>-0.10396393297008699</v>
      </c>
      <c r="BN12" s="106">
        <f>NORMSDIST(PuntuacionZ!BN12)-0.5</f>
        <v>-0.10396393297008699</v>
      </c>
      <c r="BO12" s="106">
        <f>NORMSDIST(PuntuacionZ!BO12)-0.5</f>
        <v>-0.10396393297008699</v>
      </c>
      <c r="BP12" s="106">
        <f>NORMSDIST(PuntuacionZ!BP12)-0.5</f>
        <v>-0.10396393297008699</v>
      </c>
      <c r="BQ12" s="106">
        <f>NORMSDIST(PuntuacionZ!BQ12)-0.5</f>
        <v>-0.10396393297008699</v>
      </c>
      <c r="BR12" s="106">
        <f>NORMSDIST(PuntuacionZ!BR12)-0.5</f>
        <v>-0.10396393297008699</v>
      </c>
      <c r="BS12" s="106">
        <f>NORMSDIST(PuntuacionZ!BS12)-0.5</f>
        <v>-0.10396393297008699</v>
      </c>
      <c r="BT12" s="106">
        <f>NORMSDIST(PuntuacionZ!BT12)-0.5</f>
        <v>-0.10396393297008699</v>
      </c>
      <c r="BU12" s="106">
        <f>NORMSDIST(PuntuacionZ!BU12)-0.5</f>
        <v>-0.10396393297008699</v>
      </c>
      <c r="BV12" s="106">
        <f>NORMSDIST(PuntuacionZ!BV12)-0.5</f>
        <v>-0.10396393297008699</v>
      </c>
      <c r="BW12" s="106">
        <f>NORMSDIST(PuntuacionZ!BW12)-0.5</f>
        <v>-0.10396393297008699</v>
      </c>
      <c r="BX12" s="106">
        <f>NORMSDIST(PuntuacionZ!BX12)-0.5</f>
        <v>-0.10396393297008699</v>
      </c>
      <c r="BY12" s="106">
        <f>NORMSDIST(PuntuacionZ!BY12)-0.5</f>
        <v>-0.10396393297008699</v>
      </c>
      <c r="BZ12" s="106">
        <f>NORMSDIST(PuntuacionZ!BZ12)-0.5</f>
        <v>-0.10396393297008699</v>
      </c>
      <c r="CA12" s="106">
        <f>NORMSDIST(PuntuacionZ!CA12)-0.5</f>
        <v>-0.10396393297008699</v>
      </c>
      <c r="CB12" s="106">
        <f>NORMSDIST(PuntuacionZ!CB12)-0.5</f>
        <v>-0.10396393297008699</v>
      </c>
    </row>
    <row r="13" spans="2:80" ht="12.75">
      <c r="B13" s="70" t="str">
        <f>Pesos!B14</f>
        <v>Cultura en software libre</v>
      </c>
      <c r="C13" s="28" t="str">
        <f>Pesos!C14</f>
        <v>¿Existe Oficina de software libre (OSL)?</v>
      </c>
      <c r="D13" s="28" t="str">
        <f>Pesos!D14</f>
        <v>¿Existe una oficina de software libre o un organismo creado institucionalmente para la promoción de dicho tipo de software?</v>
      </c>
      <c r="E13" s="106">
        <f>PuntuacionZ!E13-InfoUniversidad!$CD13</f>
        <v>-0.2631578947368421</v>
      </c>
      <c r="F13" s="106">
        <f>PuntuacionZ!F13-InfoUniversidad!$CD13</f>
        <v>0.736842105263158</v>
      </c>
      <c r="G13" s="106">
        <f>PuntuacionZ!G13-InfoUniversidad!$CD13</f>
        <v>-0.2631578947368421</v>
      </c>
      <c r="H13" s="106">
        <f>PuntuacionZ!H13-InfoUniversidad!$CD13</f>
        <v>-0.2631578947368421</v>
      </c>
      <c r="I13" s="106">
        <f>PuntuacionZ!I13-InfoUniversidad!$CD13</f>
        <v>-0.2631578947368421</v>
      </c>
      <c r="J13" s="106">
        <f>PuntuacionZ!J13-InfoUniversidad!$CD13</f>
        <v>-0.2631578947368421</v>
      </c>
      <c r="K13" s="106">
        <f>PuntuacionZ!K13-InfoUniversidad!$CD13</f>
        <v>-0.2631578947368421</v>
      </c>
      <c r="L13" s="106">
        <f>PuntuacionZ!L13-InfoUniversidad!$CD13</f>
        <v>-0.2631578947368421</v>
      </c>
      <c r="M13" s="106">
        <f>PuntuacionZ!M13-InfoUniversidad!$CD13</f>
        <v>-0.2631578947368421</v>
      </c>
      <c r="N13" s="106">
        <f>PuntuacionZ!N13-InfoUniversidad!$CD13</f>
        <v>-0.2631578947368421</v>
      </c>
      <c r="O13" s="106">
        <f>PuntuacionZ!O13-InfoUniversidad!$CD13</f>
        <v>0.736842105263158</v>
      </c>
      <c r="P13" s="106">
        <f>PuntuacionZ!P13-InfoUniversidad!$CD13</f>
        <v>0.736842105263158</v>
      </c>
      <c r="Q13" s="106">
        <f>PuntuacionZ!Q13-InfoUniversidad!$CD13</f>
        <v>-0.2631578947368421</v>
      </c>
      <c r="R13" s="106">
        <f>PuntuacionZ!R13-InfoUniversidad!$CD13</f>
        <v>-0.2631578947368421</v>
      </c>
      <c r="S13" s="106">
        <f>PuntuacionZ!S13-InfoUniversidad!$CD13</f>
        <v>-0.2631578947368421</v>
      </c>
      <c r="T13" s="106">
        <f>PuntuacionZ!T13-InfoUniversidad!$CD13</f>
        <v>-0.2631578947368421</v>
      </c>
      <c r="U13" s="106">
        <f>PuntuacionZ!U13-InfoUniversidad!$CD13</f>
        <v>-0.2631578947368421</v>
      </c>
      <c r="V13" s="106">
        <f>PuntuacionZ!V13-InfoUniversidad!$CD13</f>
        <v>-0.2631578947368421</v>
      </c>
      <c r="W13" s="106">
        <f>PuntuacionZ!W13-InfoUniversidad!$CD13</f>
        <v>0.736842105263158</v>
      </c>
      <c r="X13" s="106">
        <f>PuntuacionZ!X13-InfoUniversidad!$CD13</f>
        <v>0.736842105263158</v>
      </c>
      <c r="Y13" s="106">
        <f>PuntuacionZ!Y13-InfoUniversidad!$CD13</f>
        <v>-0.2631578947368421</v>
      </c>
      <c r="Z13" s="106">
        <f>PuntuacionZ!Z13-InfoUniversidad!$CD13</f>
        <v>-0.2631578947368421</v>
      </c>
      <c r="AA13" s="106">
        <f>PuntuacionZ!AA13-InfoUniversidad!$CD13</f>
        <v>0.736842105263158</v>
      </c>
      <c r="AB13" s="106">
        <f>PuntuacionZ!AB13-InfoUniversidad!$CD13</f>
        <v>-0.2631578947368421</v>
      </c>
      <c r="AC13" s="106">
        <f>PuntuacionZ!AC13-InfoUniversidad!$CD13</f>
        <v>-0.2631578947368421</v>
      </c>
      <c r="AD13" s="106">
        <f>PuntuacionZ!AD13-InfoUniversidad!$CD13</f>
        <v>-0.2631578947368421</v>
      </c>
      <c r="AE13" s="106">
        <f>PuntuacionZ!AE13-InfoUniversidad!$CD13</f>
        <v>0.736842105263158</v>
      </c>
      <c r="AF13" s="106">
        <f>PuntuacionZ!AF13-InfoUniversidad!$CD13</f>
        <v>-0.2631578947368421</v>
      </c>
      <c r="AG13" s="106">
        <f>PuntuacionZ!AG13-InfoUniversidad!$CD13</f>
        <v>-0.2631578947368421</v>
      </c>
      <c r="AH13" s="106">
        <f>PuntuacionZ!AH13-InfoUniversidad!$CD13</f>
        <v>-0.2631578947368421</v>
      </c>
      <c r="AI13" s="106">
        <f>PuntuacionZ!AI13-InfoUniversidad!$CD13</f>
        <v>-0.2631578947368421</v>
      </c>
      <c r="AJ13" s="106">
        <f>PuntuacionZ!AJ13-InfoUniversidad!$CD13</f>
        <v>0.736842105263158</v>
      </c>
      <c r="AK13" s="106">
        <f>PuntuacionZ!AK13-InfoUniversidad!$CD13</f>
        <v>0.736842105263158</v>
      </c>
      <c r="AL13" s="106">
        <f>PuntuacionZ!AL13-InfoUniversidad!$CD13</f>
        <v>-0.2631578947368421</v>
      </c>
      <c r="AM13" s="106">
        <f>PuntuacionZ!AM13-InfoUniversidad!$CD13</f>
        <v>-0.2631578947368421</v>
      </c>
      <c r="AN13" s="106">
        <f>PuntuacionZ!AN13-InfoUniversidad!$CD13</f>
        <v>-0.2631578947368421</v>
      </c>
      <c r="AO13" s="106">
        <f>PuntuacionZ!AO13-InfoUniversidad!$CD13</f>
        <v>-0.2631578947368421</v>
      </c>
      <c r="AP13" s="106">
        <f>PuntuacionZ!AP13-InfoUniversidad!$CD13</f>
        <v>-0.2631578947368421</v>
      </c>
      <c r="AQ13" s="106">
        <f>PuntuacionZ!AQ13-InfoUniversidad!$CD13</f>
        <v>-0.2631578947368421</v>
      </c>
      <c r="AR13" s="106">
        <f>PuntuacionZ!AR13-InfoUniversidad!$CD13</f>
        <v>0.736842105263158</v>
      </c>
      <c r="AS13" s="106">
        <f>PuntuacionZ!AS13-InfoUniversidad!$CD13</f>
        <v>0.736842105263158</v>
      </c>
      <c r="AT13" s="106">
        <f>PuntuacionZ!AT13-InfoUniversidad!$CD13</f>
        <v>-0.2631578947368421</v>
      </c>
      <c r="AU13" s="106">
        <f>PuntuacionZ!AU13-InfoUniversidad!$CD13</f>
        <v>-0.2631578947368421</v>
      </c>
      <c r="AV13" s="106">
        <f>PuntuacionZ!AV13-InfoUniversidad!$CD13</f>
        <v>-0.2631578947368421</v>
      </c>
      <c r="AW13" s="106">
        <f>PuntuacionZ!AW13-InfoUniversidad!$CD13</f>
        <v>-0.2631578947368421</v>
      </c>
      <c r="AX13" s="106">
        <f>PuntuacionZ!AX13-InfoUniversidad!$CD13</f>
        <v>-0.2631578947368421</v>
      </c>
      <c r="AY13" s="106">
        <f>PuntuacionZ!AY13-InfoUniversidad!$CD13</f>
        <v>-0.2631578947368421</v>
      </c>
      <c r="AZ13" s="106">
        <f>PuntuacionZ!AZ13-InfoUniversidad!$CD13</f>
        <v>-0.2631578947368421</v>
      </c>
      <c r="BA13" s="106">
        <f>PuntuacionZ!BA13-InfoUniversidad!$CD13</f>
        <v>-0.2631578947368421</v>
      </c>
      <c r="BB13" s="106">
        <f>PuntuacionZ!BB13-InfoUniversidad!$CD13</f>
        <v>-0.2631578947368421</v>
      </c>
      <c r="BC13" s="106">
        <f>PuntuacionZ!BC13-InfoUniversidad!$CD13</f>
        <v>-0.2631578947368421</v>
      </c>
      <c r="BD13" s="106">
        <f>PuntuacionZ!BD13-InfoUniversidad!$CD13</f>
        <v>-0.2631578947368421</v>
      </c>
      <c r="BE13" s="106">
        <f>PuntuacionZ!BE13-InfoUniversidad!$CD13</f>
        <v>-0.2631578947368421</v>
      </c>
      <c r="BF13" s="106">
        <f>PuntuacionZ!BF13-InfoUniversidad!$CD13</f>
        <v>-0.2631578947368421</v>
      </c>
      <c r="BG13" s="106">
        <f>PuntuacionZ!BG13-InfoUniversidad!$CD13</f>
        <v>0.736842105263158</v>
      </c>
      <c r="BH13" s="106">
        <f>PuntuacionZ!BH13-InfoUniversidad!$CD13</f>
        <v>-0.2631578947368421</v>
      </c>
      <c r="BI13" s="106">
        <f>PuntuacionZ!BI13-InfoUniversidad!$CD13</f>
        <v>-0.2631578947368421</v>
      </c>
      <c r="BJ13" s="106">
        <f>PuntuacionZ!BJ13-InfoUniversidad!$CD13</f>
        <v>-0.2631578947368421</v>
      </c>
      <c r="BK13" s="106">
        <f>PuntuacionZ!BK13-InfoUniversidad!$CD13</f>
        <v>-0.2631578947368421</v>
      </c>
      <c r="BL13" s="106">
        <f>PuntuacionZ!BL13-InfoUniversidad!$CD13</f>
        <v>-0.2631578947368421</v>
      </c>
      <c r="BM13" s="106">
        <f>PuntuacionZ!BM13-InfoUniversidad!$CD13</f>
        <v>-0.2631578947368421</v>
      </c>
      <c r="BN13" s="106">
        <f>PuntuacionZ!BN13-InfoUniversidad!$CD13</f>
        <v>-0.2631578947368421</v>
      </c>
      <c r="BO13" s="106">
        <f>PuntuacionZ!BO13-InfoUniversidad!$CD13</f>
        <v>-0.2631578947368421</v>
      </c>
      <c r="BP13" s="106">
        <f>PuntuacionZ!BP13-InfoUniversidad!$CD13</f>
        <v>-0.2631578947368421</v>
      </c>
      <c r="BQ13" s="106">
        <f>PuntuacionZ!BQ13-InfoUniversidad!$CD13</f>
        <v>-0.2631578947368421</v>
      </c>
      <c r="BR13" s="106">
        <f>PuntuacionZ!BR13-InfoUniversidad!$CD13</f>
        <v>-0.2631578947368421</v>
      </c>
      <c r="BS13" s="106">
        <f>PuntuacionZ!BS13-InfoUniversidad!$CD13</f>
        <v>0.736842105263158</v>
      </c>
      <c r="BT13" s="106">
        <f>PuntuacionZ!BT13-InfoUniversidad!$CD13</f>
        <v>0.736842105263158</v>
      </c>
      <c r="BU13" s="106">
        <f>PuntuacionZ!BU13-InfoUniversidad!$CD13</f>
        <v>0.736842105263158</v>
      </c>
      <c r="BV13" s="106">
        <f>PuntuacionZ!BV13-InfoUniversidad!$CD13</f>
        <v>0.736842105263158</v>
      </c>
      <c r="BW13" s="106">
        <f>PuntuacionZ!BW13-InfoUniversidad!$CD13</f>
        <v>0.736842105263158</v>
      </c>
      <c r="BX13" s="106">
        <f>PuntuacionZ!BX13-InfoUniversidad!$CD13</f>
        <v>0.736842105263158</v>
      </c>
      <c r="BY13" s="106">
        <f>PuntuacionZ!BY13-InfoUniversidad!$CD13</f>
        <v>0.736842105263158</v>
      </c>
      <c r="BZ13" s="106">
        <f>PuntuacionZ!BZ13-InfoUniversidad!$CD13</f>
        <v>-0.2631578947368421</v>
      </c>
      <c r="CA13" s="106">
        <f>PuntuacionZ!CA13-InfoUniversidad!$CD13</f>
        <v>-0.2631578947368421</v>
      </c>
      <c r="CB13" s="106">
        <f>PuntuacionZ!CB13-InfoUniversidad!$CD13</f>
        <v>0.736842105263158</v>
      </c>
    </row>
    <row r="14" spans="2:80" ht="12.75">
      <c r="B14" s="70">
        <f>Pesos!B15</f>
        <v>0</v>
      </c>
      <c r="C14" s="28" t="str">
        <f>Pesos!C15</f>
        <v>Sección de software libre</v>
      </c>
      <c r="D14" s="28" t="str">
        <f>Pesos!D15</f>
        <v>¿Existe alguna sección en la web para publicar eventos, charlas e información sobre software libre (que no sea una OSL)?</v>
      </c>
      <c r="E14" s="106">
        <f>PuntuacionZ!E14-InfoUniversidad!$CD14</f>
        <v>-0.05263157894736842</v>
      </c>
      <c r="F14" s="106">
        <f>PuntuacionZ!F14-InfoUniversidad!$CD14</f>
        <v>-0.05263157894736842</v>
      </c>
      <c r="G14" s="106">
        <f>PuntuacionZ!G14-InfoUniversidad!$CD14</f>
        <v>-0.05263157894736842</v>
      </c>
      <c r="H14" s="106">
        <f>PuntuacionZ!H14-InfoUniversidad!$CD14</f>
        <v>-0.05263157894736842</v>
      </c>
      <c r="I14" s="106">
        <f>PuntuacionZ!I14-InfoUniversidad!$CD14</f>
        <v>-0.05263157894736842</v>
      </c>
      <c r="J14" s="106">
        <f>PuntuacionZ!J14-InfoUniversidad!$CD14</f>
        <v>-0.05263157894736842</v>
      </c>
      <c r="K14" s="106">
        <f>PuntuacionZ!K14-InfoUniversidad!$CD14</f>
        <v>-0.05263157894736842</v>
      </c>
      <c r="L14" s="106">
        <f>PuntuacionZ!L14-InfoUniversidad!$CD14</f>
        <v>-0.05263157894736842</v>
      </c>
      <c r="M14" s="106">
        <f>PuntuacionZ!M14-InfoUniversidad!$CD14</f>
        <v>-0.05263157894736842</v>
      </c>
      <c r="N14" s="106">
        <f>PuntuacionZ!N14-InfoUniversidad!$CD14</f>
        <v>-0.05263157894736842</v>
      </c>
      <c r="O14" s="106">
        <f>PuntuacionZ!O14-InfoUniversidad!$CD14</f>
        <v>-0.05263157894736842</v>
      </c>
      <c r="P14" s="106">
        <f>PuntuacionZ!P14-InfoUniversidad!$CD14</f>
        <v>-0.05263157894736842</v>
      </c>
      <c r="Q14" s="106">
        <f>PuntuacionZ!Q14-InfoUniversidad!$CD14</f>
        <v>-0.05263157894736842</v>
      </c>
      <c r="R14" s="106">
        <f>PuntuacionZ!R14-InfoUniversidad!$CD14</f>
        <v>-0.05263157894736842</v>
      </c>
      <c r="S14" s="106">
        <f>PuntuacionZ!S14-InfoUniversidad!$CD14</f>
        <v>-0.05263157894736842</v>
      </c>
      <c r="T14" s="106">
        <f>PuntuacionZ!T14-InfoUniversidad!$CD14</f>
        <v>-0.05263157894736842</v>
      </c>
      <c r="U14" s="106">
        <f>PuntuacionZ!U14-InfoUniversidad!$CD14</f>
        <v>-0.05263157894736842</v>
      </c>
      <c r="V14" s="106">
        <f>PuntuacionZ!V14-InfoUniversidad!$CD14</f>
        <v>-0.05263157894736842</v>
      </c>
      <c r="W14" s="106">
        <f>PuntuacionZ!W14-InfoUniversidad!$CD14</f>
        <v>-0.05263157894736842</v>
      </c>
      <c r="X14" s="106">
        <f>PuntuacionZ!X14-InfoUniversidad!$CD14</f>
        <v>-0.05263157894736842</v>
      </c>
      <c r="Y14" s="106">
        <f>PuntuacionZ!Y14-InfoUniversidad!$CD14</f>
        <v>-0.05263157894736842</v>
      </c>
      <c r="Z14" s="106">
        <f>PuntuacionZ!Z14-InfoUniversidad!$CD14</f>
        <v>-0.05263157894736842</v>
      </c>
      <c r="AA14" s="106">
        <f>PuntuacionZ!AA14-InfoUniversidad!$CD14</f>
        <v>-0.05263157894736842</v>
      </c>
      <c r="AB14" s="106">
        <f>PuntuacionZ!AB14-InfoUniversidad!$CD14</f>
        <v>-0.05263157894736842</v>
      </c>
      <c r="AC14" s="106">
        <f>PuntuacionZ!AC14-InfoUniversidad!$CD14</f>
        <v>-0.05263157894736842</v>
      </c>
      <c r="AD14" s="106">
        <f>PuntuacionZ!AD14-InfoUniversidad!$CD14</f>
        <v>-0.05263157894736842</v>
      </c>
      <c r="AE14" s="106">
        <f>PuntuacionZ!AE14-InfoUniversidad!$CD14</f>
        <v>-0.05263157894736842</v>
      </c>
      <c r="AF14" s="106">
        <f>PuntuacionZ!AF14-InfoUniversidad!$CD14</f>
        <v>0.9473684210526316</v>
      </c>
      <c r="AG14" s="106">
        <f>PuntuacionZ!AG14-InfoUniversidad!$CD14</f>
        <v>-0.05263157894736842</v>
      </c>
      <c r="AH14" s="106">
        <f>PuntuacionZ!AH14-InfoUniversidad!$CD14</f>
        <v>0.9473684210526316</v>
      </c>
      <c r="AI14" s="106">
        <f>PuntuacionZ!AI14-InfoUniversidad!$CD14</f>
        <v>-0.05263157894736842</v>
      </c>
      <c r="AJ14" s="106">
        <f>PuntuacionZ!AJ14-InfoUniversidad!$CD14</f>
        <v>-0.05263157894736842</v>
      </c>
      <c r="AK14" s="106">
        <f>PuntuacionZ!AK14-InfoUniversidad!$CD14</f>
        <v>-0.05263157894736842</v>
      </c>
      <c r="AL14" s="106">
        <f>PuntuacionZ!AL14-InfoUniversidad!$CD14</f>
        <v>-0.05263157894736842</v>
      </c>
      <c r="AM14" s="106">
        <f>PuntuacionZ!AM14-InfoUniversidad!$CD14</f>
        <v>-0.05263157894736842</v>
      </c>
      <c r="AN14" s="106">
        <f>PuntuacionZ!AN14-InfoUniversidad!$CD14</f>
        <v>-0.05263157894736842</v>
      </c>
      <c r="AO14" s="106">
        <f>PuntuacionZ!AO14-InfoUniversidad!$CD14</f>
        <v>-0.05263157894736842</v>
      </c>
      <c r="AP14" s="106">
        <f>PuntuacionZ!AP14-InfoUniversidad!$CD14</f>
        <v>-0.05263157894736842</v>
      </c>
      <c r="AQ14" s="106">
        <f>PuntuacionZ!AQ14-InfoUniversidad!$CD14</f>
        <v>-0.05263157894736842</v>
      </c>
      <c r="AR14" s="106">
        <f>PuntuacionZ!AR14-InfoUniversidad!$CD14</f>
        <v>-0.05263157894736842</v>
      </c>
      <c r="AS14" s="106">
        <f>PuntuacionZ!AS14-InfoUniversidad!$CD14</f>
        <v>-0.05263157894736842</v>
      </c>
      <c r="AT14" s="106">
        <f>PuntuacionZ!AT14-InfoUniversidad!$CD14</f>
        <v>-0.05263157894736842</v>
      </c>
      <c r="AU14" s="106">
        <f>PuntuacionZ!AU14-InfoUniversidad!$CD14</f>
        <v>-0.05263157894736842</v>
      </c>
      <c r="AV14" s="106">
        <f>PuntuacionZ!AV14-InfoUniversidad!$CD14</f>
        <v>-0.05263157894736842</v>
      </c>
      <c r="AW14" s="106">
        <f>PuntuacionZ!AW14-InfoUniversidad!$CD14</f>
        <v>-0.05263157894736842</v>
      </c>
      <c r="AX14" s="106">
        <f>PuntuacionZ!AX14-InfoUniversidad!$CD14</f>
        <v>-0.05263157894736842</v>
      </c>
      <c r="AY14" s="106">
        <f>PuntuacionZ!AY14-InfoUniversidad!$CD14</f>
        <v>-0.05263157894736842</v>
      </c>
      <c r="AZ14" s="106">
        <f>PuntuacionZ!AZ14-InfoUniversidad!$CD14</f>
        <v>-0.05263157894736842</v>
      </c>
      <c r="BA14" s="106">
        <f>PuntuacionZ!BA14-InfoUniversidad!$CD14</f>
        <v>-0.05263157894736842</v>
      </c>
      <c r="BB14" s="106">
        <f>PuntuacionZ!BB14-InfoUniversidad!$CD14</f>
        <v>-0.05263157894736842</v>
      </c>
      <c r="BC14" s="106">
        <f>PuntuacionZ!BC14-InfoUniversidad!$CD14</f>
        <v>0.9473684210526316</v>
      </c>
      <c r="BD14" s="106">
        <f>PuntuacionZ!BD14-InfoUniversidad!$CD14</f>
        <v>-0.05263157894736842</v>
      </c>
      <c r="BE14" s="106">
        <f>PuntuacionZ!BE14-InfoUniversidad!$CD14</f>
        <v>-0.05263157894736842</v>
      </c>
      <c r="BF14" s="106">
        <f>PuntuacionZ!BF14-InfoUniversidad!$CD14</f>
        <v>-0.05263157894736842</v>
      </c>
      <c r="BG14" s="106">
        <f>PuntuacionZ!BG14-InfoUniversidad!$CD14</f>
        <v>-0.05263157894736842</v>
      </c>
      <c r="BH14" s="106">
        <f>PuntuacionZ!BH14-InfoUniversidad!$CD14</f>
        <v>-0.05263157894736842</v>
      </c>
      <c r="BI14" s="106">
        <f>PuntuacionZ!BI14-InfoUniversidad!$CD14</f>
        <v>-0.05263157894736842</v>
      </c>
      <c r="BJ14" s="106">
        <f>PuntuacionZ!BJ14-InfoUniversidad!$CD14</f>
        <v>-0.05263157894736842</v>
      </c>
      <c r="BK14" s="106">
        <f>PuntuacionZ!BK14-InfoUniversidad!$CD14</f>
        <v>-0.05263157894736842</v>
      </c>
      <c r="BL14" s="106">
        <f>PuntuacionZ!BL14-InfoUniversidad!$CD14</f>
        <v>-0.05263157894736842</v>
      </c>
      <c r="BM14" s="106">
        <f>PuntuacionZ!BM14-InfoUniversidad!$CD14</f>
        <v>-0.05263157894736842</v>
      </c>
      <c r="BN14" s="106">
        <f>PuntuacionZ!BN14-InfoUniversidad!$CD14</f>
        <v>-0.05263157894736842</v>
      </c>
      <c r="BO14" s="106">
        <f>PuntuacionZ!BO14-InfoUniversidad!$CD14</f>
        <v>-0.05263157894736842</v>
      </c>
      <c r="BP14" s="106">
        <f>PuntuacionZ!BP14-InfoUniversidad!$CD14</f>
        <v>-0.05263157894736842</v>
      </c>
      <c r="BQ14" s="106">
        <f>PuntuacionZ!BQ14-InfoUniversidad!$CD14</f>
        <v>-0.05263157894736842</v>
      </c>
      <c r="BR14" s="106">
        <f>PuntuacionZ!BR14-InfoUniversidad!$CD14</f>
        <v>-0.05263157894736842</v>
      </c>
      <c r="BS14" s="106">
        <f>PuntuacionZ!BS14-InfoUniversidad!$CD14</f>
        <v>-0.05263157894736842</v>
      </c>
      <c r="BT14" s="106">
        <f>PuntuacionZ!BT14-InfoUniversidad!$CD14</f>
        <v>-0.05263157894736842</v>
      </c>
      <c r="BU14" s="106">
        <f>PuntuacionZ!BU14-InfoUniversidad!$CD14</f>
        <v>-0.05263157894736842</v>
      </c>
      <c r="BV14" s="106">
        <f>PuntuacionZ!BV14-InfoUniversidad!$CD14</f>
        <v>-0.05263157894736842</v>
      </c>
      <c r="BW14" s="106">
        <f>PuntuacionZ!BW14-InfoUniversidad!$CD14</f>
        <v>-0.05263157894736842</v>
      </c>
      <c r="BX14" s="106">
        <f>PuntuacionZ!BX14-InfoUniversidad!$CD14</f>
        <v>-0.05263157894736842</v>
      </c>
      <c r="BY14" s="106">
        <f>PuntuacionZ!BY14-InfoUniversidad!$CD14</f>
        <v>-0.05263157894736842</v>
      </c>
      <c r="BZ14" s="106">
        <f>PuntuacionZ!BZ14-InfoUniversidad!$CD14</f>
        <v>-0.05263157894736842</v>
      </c>
      <c r="CA14" s="106">
        <f>PuntuacionZ!CA14-InfoUniversidad!$CD14</f>
        <v>-0.05263157894736842</v>
      </c>
      <c r="CB14" s="106">
        <f>PuntuacionZ!CB14-InfoUniversidad!$CD14</f>
        <v>0.9473684210526316</v>
      </c>
    </row>
    <row r="15" spans="2:80" ht="12.75">
      <c r="B15" s="70">
        <f>Pesos!B16</f>
        <v>0</v>
      </c>
      <c r="C15" s="28" t="str">
        <f>Pesos!C16</f>
        <v>Antigüedad OSL</v>
      </c>
      <c r="D15" s="28" t="str">
        <f>Pesos!D16</f>
        <v>Tiempo en años que lleva abierta la oficina de software libre. </v>
      </c>
      <c r="E15" s="106">
        <f>NORMSDIST(PuntuacionZ!E15)-0.5</f>
        <v>-0.20747392598224323</v>
      </c>
      <c r="F15" s="106">
        <f>NORMSDIST(PuntuacionZ!F15)-0.5</f>
        <v>0.29021287176883437</v>
      </c>
      <c r="G15" s="106">
        <f>NORMSDIST(PuntuacionZ!G15)-0.5</f>
        <v>-0.20747392598224323</v>
      </c>
      <c r="H15" s="106">
        <f>NORMSDIST(PuntuacionZ!H15)-0.5</f>
        <v>-0.20747392598224323</v>
      </c>
      <c r="I15" s="106">
        <f>NORMSDIST(PuntuacionZ!I15)-0.5</f>
        <v>-0.20747392598224323</v>
      </c>
      <c r="J15" s="106">
        <f>NORMSDIST(PuntuacionZ!J15)-0.5</f>
        <v>-0.20747392598224323</v>
      </c>
      <c r="K15" s="106">
        <f>NORMSDIST(PuntuacionZ!K15)-0.5</f>
        <v>-0.20747392598224323</v>
      </c>
      <c r="L15" s="106">
        <f>NORMSDIST(PuntuacionZ!L15)-0.5</f>
        <v>-0.20747392598224323</v>
      </c>
      <c r="M15" s="106">
        <f>NORMSDIST(PuntuacionZ!M15)-0.5</f>
        <v>-0.20747392598224323</v>
      </c>
      <c r="N15" s="106">
        <f>NORMSDIST(PuntuacionZ!N15)-0.5</f>
        <v>-0.20747392598224323</v>
      </c>
      <c r="O15" s="106">
        <f>NORMSDIST(PuntuacionZ!O15)-0.5</f>
        <v>0.39584392315566674</v>
      </c>
      <c r="P15" s="106">
        <f>NORMSDIST(PuntuacionZ!P15)-0.5</f>
        <v>0.49890237217370137</v>
      </c>
      <c r="Q15" s="106">
        <f>NORMSDIST(PuntuacionZ!Q15)-0.5</f>
        <v>-0.20747392598224323</v>
      </c>
      <c r="R15" s="106">
        <f>NORMSDIST(PuntuacionZ!R15)-0.5</f>
        <v>-0.20747392598224323</v>
      </c>
      <c r="S15" s="106">
        <f>NORMSDIST(PuntuacionZ!S15)-0.5</f>
        <v>-0.20747392598224323</v>
      </c>
      <c r="T15" s="106">
        <f>NORMSDIST(PuntuacionZ!T15)-0.5</f>
        <v>-0.20747392598224323</v>
      </c>
      <c r="U15" s="106">
        <f>NORMSDIST(PuntuacionZ!U15)-0.5</f>
        <v>-0.20747392598224323</v>
      </c>
      <c r="V15" s="106">
        <f>NORMSDIST(PuntuacionZ!V15)-0.5</f>
        <v>-0.20747392598224323</v>
      </c>
      <c r="W15" s="106">
        <f>NORMSDIST(PuntuacionZ!W15)-0.5</f>
        <v>-0.03782670482373268</v>
      </c>
      <c r="X15" s="106">
        <f>NORMSDIST(PuntuacionZ!X15)-0.5</f>
        <v>0.13911717609048868</v>
      </c>
      <c r="Y15" s="106">
        <f>NORMSDIST(PuntuacionZ!Y15)-0.5</f>
        <v>-0.20747392598224323</v>
      </c>
      <c r="Z15" s="106">
        <f>NORMSDIST(PuntuacionZ!Z15)-0.5</f>
        <v>0.39584392315566674</v>
      </c>
      <c r="AA15" s="106">
        <f>NORMSDIST(PuntuacionZ!AA15)-0.5</f>
        <v>0.45630046935838897</v>
      </c>
      <c r="AB15" s="106">
        <f>NORMSDIST(PuntuacionZ!AB15)-0.5</f>
        <v>-0.20747392598224323</v>
      </c>
      <c r="AC15" s="106">
        <f>NORMSDIST(PuntuacionZ!AC15)-0.5</f>
        <v>-0.20747392598224323</v>
      </c>
      <c r="AD15" s="106">
        <f>NORMSDIST(PuntuacionZ!AD15)-0.5</f>
        <v>-0.20747392598224323</v>
      </c>
      <c r="AE15" s="106">
        <f>NORMSDIST(PuntuacionZ!AE15)-0.5</f>
        <v>0.39584392315566674</v>
      </c>
      <c r="AF15" s="106">
        <f>NORMSDIST(PuntuacionZ!AF15)-0.5</f>
        <v>-0.20747392598224323</v>
      </c>
      <c r="AG15" s="106">
        <f>NORMSDIST(PuntuacionZ!AG15)-0.5</f>
        <v>-0.20747392598224323</v>
      </c>
      <c r="AH15" s="106">
        <f>NORMSDIST(PuntuacionZ!AH15)-0.5</f>
        <v>-0.20747392598224323</v>
      </c>
      <c r="AI15" s="106">
        <f>NORMSDIST(PuntuacionZ!AI15)-0.5</f>
        <v>-0.20747392598224323</v>
      </c>
      <c r="AJ15" s="106">
        <f>NORMSDIST(PuntuacionZ!AJ15)-0.5</f>
        <v>0.29021287176883437</v>
      </c>
      <c r="AK15" s="106">
        <f>NORMSDIST(PuntuacionZ!AK15)-0.5</f>
        <v>0.39584392315566674</v>
      </c>
      <c r="AL15" s="106">
        <f>NORMSDIST(PuntuacionZ!AL15)-0.5</f>
        <v>-0.20747392598224323</v>
      </c>
      <c r="AM15" s="106">
        <f>NORMSDIST(PuntuacionZ!AM15)-0.5</f>
        <v>-0.20747392598224323</v>
      </c>
      <c r="AN15" s="106">
        <f>NORMSDIST(PuntuacionZ!AN15)-0.5</f>
        <v>-0.20747392598224323</v>
      </c>
      <c r="AO15" s="106">
        <f>NORMSDIST(PuntuacionZ!AO15)-0.5</f>
        <v>-0.20747392598224323</v>
      </c>
      <c r="AP15" s="106">
        <f>NORMSDIST(PuntuacionZ!AP15)-0.5</f>
        <v>-0.20747392598224323</v>
      </c>
      <c r="AQ15" s="106">
        <f>NORMSDIST(PuntuacionZ!AQ15)-0.5</f>
        <v>-0.20747392598224323</v>
      </c>
      <c r="AR15" s="106">
        <f>NORMSDIST(PuntuacionZ!AR15)-0.5</f>
        <v>0.49549138603290355</v>
      </c>
      <c r="AS15" s="106">
        <f>NORMSDIST(PuntuacionZ!AS15)-0.5</f>
        <v>0.49890237217370137</v>
      </c>
      <c r="AT15" s="106">
        <f>NORMSDIST(PuntuacionZ!AT15)-0.5</f>
        <v>-0.20747392598224323</v>
      </c>
      <c r="AU15" s="106">
        <f>NORMSDIST(PuntuacionZ!AU15)-0.5</f>
        <v>-0.20747392598224323</v>
      </c>
      <c r="AV15" s="106">
        <f>NORMSDIST(PuntuacionZ!AV15)-0.5</f>
        <v>-0.20747392598224323</v>
      </c>
      <c r="AW15" s="106">
        <f>NORMSDIST(PuntuacionZ!AW15)-0.5</f>
        <v>-0.20747392598224323</v>
      </c>
      <c r="AX15" s="106">
        <f>NORMSDIST(PuntuacionZ!AX15)-0.5</f>
        <v>-0.20747392598224323</v>
      </c>
      <c r="AY15" s="106">
        <f>NORMSDIST(PuntuacionZ!AY15)-0.5</f>
        <v>-0.20747392598224323</v>
      </c>
      <c r="AZ15" s="106">
        <f>NORMSDIST(PuntuacionZ!AZ15)-0.5</f>
        <v>-0.20747392598224323</v>
      </c>
      <c r="BA15" s="106">
        <f>NORMSDIST(PuntuacionZ!BA15)-0.5</f>
        <v>-0.20747392598224323</v>
      </c>
      <c r="BB15" s="106">
        <f>NORMSDIST(PuntuacionZ!BB15)-0.5</f>
        <v>-0.20747392598224323</v>
      </c>
      <c r="BC15" s="106">
        <f>NORMSDIST(PuntuacionZ!BC15)-0.5</f>
        <v>-0.20747392598224323</v>
      </c>
      <c r="BD15" s="106">
        <f>NORMSDIST(PuntuacionZ!BD15)-0.5</f>
        <v>-0.20747392598224323</v>
      </c>
      <c r="BE15" s="106">
        <f>NORMSDIST(PuntuacionZ!BE15)-0.5</f>
        <v>-0.20747392598224323</v>
      </c>
      <c r="BF15" s="106">
        <f>NORMSDIST(PuntuacionZ!BF15)-0.5</f>
        <v>-0.20747392598224323</v>
      </c>
      <c r="BG15" s="106">
        <f>NORMSDIST(PuntuacionZ!BG15)-0.5</f>
        <v>0.45630046935838897</v>
      </c>
      <c r="BH15" s="106">
        <f>NORMSDIST(PuntuacionZ!BH15)-0.5</f>
        <v>-0.20747392598224323</v>
      </c>
      <c r="BI15" s="106">
        <f>NORMSDIST(PuntuacionZ!BI15)-0.5</f>
        <v>-0.20747392598224323</v>
      </c>
      <c r="BJ15" s="106">
        <f>NORMSDIST(PuntuacionZ!BJ15)-0.5</f>
        <v>-0.20747392598224323</v>
      </c>
      <c r="BK15" s="106">
        <f>NORMSDIST(PuntuacionZ!BK15)-0.5</f>
        <v>-0.20747392598224323</v>
      </c>
      <c r="BL15" s="106">
        <f>NORMSDIST(PuntuacionZ!BL15)-0.5</f>
        <v>-0.20747392598224323</v>
      </c>
      <c r="BM15" s="106">
        <f>NORMSDIST(PuntuacionZ!BM15)-0.5</f>
        <v>-0.20747392598224323</v>
      </c>
      <c r="BN15" s="106">
        <f>NORMSDIST(PuntuacionZ!BN15)-0.5</f>
        <v>-0.20747392598224323</v>
      </c>
      <c r="BO15" s="106">
        <f>NORMSDIST(PuntuacionZ!BO15)-0.5</f>
        <v>-0.20747392598224323</v>
      </c>
      <c r="BP15" s="106">
        <f>NORMSDIST(PuntuacionZ!BP15)-0.5</f>
        <v>-0.20747392598224323</v>
      </c>
      <c r="BQ15" s="106">
        <f>NORMSDIST(PuntuacionZ!BQ15)-0.5</f>
        <v>-0.20747392598224323</v>
      </c>
      <c r="BR15" s="106">
        <f>NORMSDIST(PuntuacionZ!BR15)-0.5</f>
        <v>-0.20747392598224323</v>
      </c>
      <c r="BS15" s="106">
        <f>NORMSDIST(PuntuacionZ!BS15)-0.5</f>
        <v>0.13911717609048868</v>
      </c>
      <c r="BT15" s="106">
        <f>NORMSDIST(PuntuacionZ!BT15)-0.5</f>
        <v>0.4846268299306823</v>
      </c>
      <c r="BU15" s="106">
        <f>NORMSDIST(PuntuacionZ!BU15)-0.5</f>
        <v>0.39584392315566674</v>
      </c>
      <c r="BV15" s="106">
        <f>NORMSDIST(PuntuacionZ!BV15)-0.5</f>
        <v>0.39584392315566674</v>
      </c>
      <c r="BW15" s="106">
        <f>NORMSDIST(PuntuacionZ!BW15)-0.5</f>
        <v>0.39584392315566674</v>
      </c>
      <c r="BX15" s="106">
        <f>NORMSDIST(PuntuacionZ!BX15)-0.5</f>
        <v>0.13911717609048868</v>
      </c>
      <c r="BY15" s="106">
        <f>NORMSDIST(PuntuacionZ!BY15)-0.5</f>
        <v>0.49549138603290355</v>
      </c>
      <c r="BZ15" s="106">
        <f>NORMSDIST(PuntuacionZ!BZ15)-0.5</f>
        <v>-0.20747392598224323</v>
      </c>
      <c r="CA15" s="106">
        <f>NORMSDIST(PuntuacionZ!CA15)-0.5</f>
        <v>-0.20747392598224323</v>
      </c>
      <c r="CB15" s="106">
        <f>NORMSDIST(PuntuacionZ!CB15)-0.5</f>
        <v>0.45630046935838897</v>
      </c>
    </row>
    <row r="16" spans="2:80" ht="12.75">
      <c r="B16" s="70">
        <f>Pesos!B17</f>
        <v>0</v>
      </c>
      <c r="C16" s="28" t="str">
        <f>Pesos!C17</f>
        <v>Personal OSL</v>
      </c>
      <c r="D16" s="28" t="str">
        <f>Pesos!D17</f>
        <v>Número de personas que integran la OSL</v>
      </c>
      <c r="E16" s="106">
        <f>NORMSDIST(PuntuacionZ!E16)-0.5</f>
        <v>-0.11314830526826702</v>
      </c>
      <c r="F16" s="106">
        <f>NORMSDIST(PuntuacionZ!F16)-0.5</f>
        <v>-0.11314830526826702</v>
      </c>
      <c r="G16" s="106">
        <f>NORMSDIST(PuntuacionZ!G16)-0.5</f>
        <v>-0.11314830526826702</v>
      </c>
      <c r="H16" s="106">
        <f>NORMSDIST(PuntuacionZ!H16)-0.5</f>
        <v>-0.11314830526826702</v>
      </c>
      <c r="I16" s="106">
        <f>NORMSDIST(PuntuacionZ!I16)-0.5</f>
        <v>-0.11314830526826702</v>
      </c>
      <c r="J16" s="106">
        <f>NORMSDIST(PuntuacionZ!J16)-0.5</f>
        <v>-0.11314830526826702</v>
      </c>
      <c r="K16" s="106">
        <f>NORMSDIST(PuntuacionZ!K16)-0.5</f>
        <v>-0.11314830526826702</v>
      </c>
      <c r="L16" s="106">
        <f>NORMSDIST(PuntuacionZ!L16)-0.5</f>
        <v>-0.11314830526826702</v>
      </c>
      <c r="M16" s="106">
        <f>NORMSDIST(PuntuacionZ!M16)-0.5</f>
        <v>-0.11314830526826702</v>
      </c>
      <c r="N16" s="106">
        <f>NORMSDIST(PuntuacionZ!N16)-0.5</f>
        <v>-0.11314830526826702</v>
      </c>
      <c r="O16" s="106">
        <f>NORMSDIST(PuntuacionZ!O16)-0.5</f>
        <v>0.4867266832240599</v>
      </c>
      <c r="P16" s="106">
        <f>NORMSDIST(PuntuacionZ!P16)-0.5</f>
        <v>0.4867266832240599</v>
      </c>
      <c r="Q16" s="106">
        <f>NORMSDIST(PuntuacionZ!Q16)-0.5</f>
        <v>-0.11314830526826702</v>
      </c>
      <c r="R16" s="106">
        <f>NORMSDIST(PuntuacionZ!R16)-0.5</f>
        <v>-0.11314830526826702</v>
      </c>
      <c r="S16" s="106">
        <f>NORMSDIST(PuntuacionZ!S16)-0.5</f>
        <v>-0.11314830526826702</v>
      </c>
      <c r="T16" s="106">
        <f>NORMSDIST(PuntuacionZ!T16)-0.5</f>
        <v>-0.11314830526826702</v>
      </c>
      <c r="U16" s="106">
        <f>NORMSDIST(PuntuacionZ!U16)-0.5</f>
        <v>-0.11314830526826702</v>
      </c>
      <c r="V16" s="106">
        <f>NORMSDIST(PuntuacionZ!V16)-0.5</f>
        <v>-0.11314830526826702</v>
      </c>
      <c r="W16" s="106">
        <f>NORMSDIST(PuntuacionZ!W16)-0.5</f>
        <v>-0.11314830526826702</v>
      </c>
      <c r="X16" s="106">
        <f>NORMSDIST(PuntuacionZ!X16)-0.5</f>
        <v>0.49999999485979085</v>
      </c>
      <c r="Y16" s="106">
        <f>NORMSDIST(PuntuacionZ!Y16)-0.5</f>
        <v>-0.11314830526826702</v>
      </c>
      <c r="Z16" s="106">
        <f>NORMSDIST(PuntuacionZ!Z16)-0.5</f>
        <v>-0.11314830526826702</v>
      </c>
      <c r="AA16" s="106">
        <f>NORMSDIST(PuntuacionZ!AA16)-0.5</f>
        <v>-0.11314830526826702</v>
      </c>
      <c r="AB16" s="106">
        <f>NORMSDIST(PuntuacionZ!AB16)-0.5</f>
        <v>-0.11314830526826702</v>
      </c>
      <c r="AC16" s="106">
        <f>NORMSDIST(PuntuacionZ!AC16)-0.5</f>
        <v>-0.11314830526826702</v>
      </c>
      <c r="AD16" s="106">
        <f>NORMSDIST(PuntuacionZ!AD16)-0.5</f>
        <v>-0.11314830526826702</v>
      </c>
      <c r="AE16" s="106">
        <f>NORMSDIST(PuntuacionZ!AE16)-0.5</f>
        <v>-0.11314830526826702</v>
      </c>
      <c r="AF16" s="106">
        <f>NORMSDIST(PuntuacionZ!AF16)-0.5</f>
        <v>-0.11314830526826702</v>
      </c>
      <c r="AG16" s="106">
        <f>NORMSDIST(PuntuacionZ!AG16)-0.5</f>
        <v>-0.11314830526826702</v>
      </c>
      <c r="AH16" s="106">
        <f>NORMSDIST(PuntuacionZ!AH16)-0.5</f>
        <v>-0.11314830526826702</v>
      </c>
      <c r="AI16" s="106">
        <f>NORMSDIST(PuntuacionZ!AI16)-0.5</f>
        <v>-0.11314830526826702</v>
      </c>
      <c r="AJ16" s="106">
        <f>NORMSDIST(PuntuacionZ!AJ16)-0.5</f>
        <v>0.49672850451371564</v>
      </c>
      <c r="AK16" s="106">
        <f>NORMSDIST(PuntuacionZ!AK16)-0.5</f>
        <v>-0.11314830526826702</v>
      </c>
      <c r="AL16" s="106">
        <f>NORMSDIST(PuntuacionZ!AL16)-0.5</f>
        <v>-0.11314830526826702</v>
      </c>
      <c r="AM16" s="106">
        <f>NORMSDIST(PuntuacionZ!AM16)-0.5</f>
        <v>-0.11314830526826702</v>
      </c>
      <c r="AN16" s="106">
        <f>NORMSDIST(PuntuacionZ!AN16)-0.5</f>
        <v>-0.11314830526826702</v>
      </c>
      <c r="AO16" s="106">
        <f>NORMSDIST(PuntuacionZ!AO16)-0.5</f>
        <v>-0.11314830526826702</v>
      </c>
      <c r="AP16" s="106">
        <f>NORMSDIST(PuntuacionZ!AP16)-0.5</f>
        <v>-0.11314830526826702</v>
      </c>
      <c r="AQ16" s="106">
        <f>NORMSDIST(PuntuacionZ!AQ16)-0.5</f>
        <v>-0.11314830526826702</v>
      </c>
      <c r="AR16" s="106">
        <f>NORMSDIST(PuntuacionZ!AR16)-0.5</f>
        <v>0.4867266832240599</v>
      </c>
      <c r="AS16" s="106">
        <f>NORMSDIST(PuntuacionZ!AS16)-0.5</f>
        <v>-0.11314830526826702</v>
      </c>
      <c r="AT16" s="106">
        <f>NORMSDIST(PuntuacionZ!AT16)-0.5</f>
        <v>-0.11314830526826702</v>
      </c>
      <c r="AU16" s="106">
        <f>NORMSDIST(PuntuacionZ!AU16)-0.5</f>
        <v>-0.11314830526826702</v>
      </c>
      <c r="AV16" s="106">
        <f>NORMSDIST(PuntuacionZ!AV16)-0.5</f>
        <v>-0.11314830526826702</v>
      </c>
      <c r="AW16" s="106">
        <f>NORMSDIST(PuntuacionZ!AW16)-0.5</f>
        <v>-0.11314830526826702</v>
      </c>
      <c r="AX16" s="106">
        <f>NORMSDIST(PuntuacionZ!AX16)-0.5</f>
        <v>-0.11314830526826702</v>
      </c>
      <c r="AY16" s="106">
        <f>NORMSDIST(PuntuacionZ!AY16)-0.5</f>
        <v>-0.11314830526826702</v>
      </c>
      <c r="AZ16" s="106">
        <f>NORMSDIST(PuntuacionZ!AZ16)-0.5</f>
        <v>-0.11314830526826702</v>
      </c>
      <c r="BA16" s="106">
        <f>NORMSDIST(PuntuacionZ!BA16)-0.5</f>
        <v>-0.11314830526826702</v>
      </c>
      <c r="BB16" s="106">
        <f>NORMSDIST(PuntuacionZ!BB16)-0.5</f>
        <v>-0.11314830526826702</v>
      </c>
      <c r="BC16" s="106">
        <f>NORMSDIST(PuntuacionZ!BC16)-0.5</f>
        <v>-0.11314830526826702</v>
      </c>
      <c r="BD16" s="106">
        <f>NORMSDIST(PuntuacionZ!BD16)-0.5</f>
        <v>-0.11314830526826702</v>
      </c>
      <c r="BE16" s="106">
        <f>NORMSDIST(PuntuacionZ!BE16)-0.5</f>
        <v>-0.11314830526826702</v>
      </c>
      <c r="BF16" s="106">
        <f>NORMSDIST(PuntuacionZ!BF16)-0.5</f>
        <v>-0.11314830526826702</v>
      </c>
      <c r="BG16" s="106">
        <f>NORMSDIST(PuntuacionZ!BG16)-0.5</f>
        <v>-0.11314830526826702</v>
      </c>
      <c r="BH16" s="106">
        <f>NORMSDIST(PuntuacionZ!BH16)-0.5</f>
        <v>-0.11314830526826702</v>
      </c>
      <c r="BI16" s="106">
        <f>NORMSDIST(PuntuacionZ!BI16)-0.5</f>
        <v>-0.11314830526826702</v>
      </c>
      <c r="BJ16" s="106">
        <f>NORMSDIST(PuntuacionZ!BJ16)-0.5</f>
        <v>-0.11314830526826702</v>
      </c>
      <c r="BK16" s="106">
        <f>NORMSDIST(PuntuacionZ!BK16)-0.5</f>
        <v>-0.11314830526826702</v>
      </c>
      <c r="BL16" s="106">
        <f>NORMSDIST(PuntuacionZ!BL16)-0.5</f>
        <v>-0.11314830526826702</v>
      </c>
      <c r="BM16" s="106">
        <f>NORMSDIST(PuntuacionZ!BM16)-0.5</f>
        <v>-0.11314830526826702</v>
      </c>
      <c r="BN16" s="106">
        <f>NORMSDIST(PuntuacionZ!BN16)-0.5</f>
        <v>-0.11314830526826702</v>
      </c>
      <c r="BO16" s="106">
        <f>NORMSDIST(PuntuacionZ!BO16)-0.5</f>
        <v>-0.11314830526826702</v>
      </c>
      <c r="BP16" s="106">
        <f>NORMSDIST(PuntuacionZ!BP16)-0.5</f>
        <v>-0.11314830526826702</v>
      </c>
      <c r="BQ16" s="106">
        <f>NORMSDIST(PuntuacionZ!BQ16)-0.5</f>
        <v>-0.11314830526826702</v>
      </c>
      <c r="BR16" s="106">
        <f>NORMSDIST(PuntuacionZ!BR16)-0.5</f>
        <v>-0.11314830526826702</v>
      </c>
      <c r="BS16" s="106">
        <f>NORMSDIST(PuntuacionZ!BS16)-0.5</f>
        <v>-0.11314830526826702</v>
      </c>
      <c r="BT16" s="106">
        <f>NORMSDIST(PuntuacionZ!BT16)-0.5</f>
        <v>-0.11314830526826702</v>
      </c>
      <c r="BU16" s="106">
        <f>NORMSDIST(PuntuacionZ!BU16)-0.5</f>
        <v>-0.11314830526826702</v>
      </c>
      <c r="BV16" s="106">
        <f>NORMSDIST(PuntuacionZ!BV16)-0.5</f>
        <v>-0.11314830526826702</v>
      </c>
      <c r="BW16" s="106">
        <f>NORMSDIST(PuntuacionZ!BW16)-0.5</f>
        <v>-0.11314830526826702</v>
      </c>
      <c r="BX16" s="106">
        <f>NORMSDIST(PuntuacionZ!BX16)-0.5</f>
        <v>-0.11314830526826702</v>
      </c>
      <c r="BY16" s="106">
        <f>NORMSDIST(PuntuacionZ!BY16)-0.5</f>
        <v>-0.11314830526826702</v>
      </c>
      <c r="BZ16" s="106">
        <f>NORMSDIST(PuntuacionZ!BZ16)-0.5</f>
        <v>-0.11314830526826702</v>
      </c>
      <c r="CA16" s="106">
        <f>NORMSDIST(PuntuacionZ!CA16)-0.5</f>
        <v>-0.11314830526826702</v>
      </c>
      <c r="CB16" s="106">
        <f>NORMSDIST(PuntuacionZ!CB16)-0.5</f>
        <v>0.26261132256906294</v>
      </c>
    </row>
    <row r="17" spans="2:80" ht="12.75">
      <c r="B17" s="70">
        <f>Pesos!B18</f>
        <v>0</v>
      </c>
      <c r="C17" s="28" t="str">
        <f>Pesos!C18</f>
        <v>Actividad OSL</v>
      </c>
      <c r="D17" s="28" t="str">
        <f>Pesos!D18</f>
        <v>Número total de artículos publicados</v>
      </c>
      <c r="E17" s="106">
        <f>NORMSDIST(PuntuacionZ!E17)-0.5</f>
        <v>-0.1529220656179735</v>
      </c>
      <c r="F17" s="106">
        <f>NORMSDIST(PuntuacionZ!F17)-0.5</f>
        <v>-0.10048680191717174</v>
      </c>
      <c r="G17" s="106">
        <f>NORMSDIST(PuntuacionZ!G17)-0.5</f>
        <v>-0.1529220656179735</v>
      </c>
      <c r="H17" s="106">
        <f>NORMSDIST(PuntuacionZ!H17)-0.5</f>
        <v>-0.1529220656179735</v>
      </c>
      <c r="I17" s="106">
        <f>NORMSDIST(PuntuacionZ!I17)-0.5</f>
        <v>-0.1529220656179735</v>
      </c>
      <c r="J17" s="106">
        <f>NORMSDIST(PuntuacionZ!J17)-0.5</f>
        <v>-0.1529220656179735</v>
      </c>
      <c r="K17" s="106">
        <f>NORMSDIST(PuntuacionZ!K17)-0.5</f>
        <v>-0.1529220656179735</v>
      </c>
      <c r="L17" s="106">
        <f>NORMSDIST(PuntuacionZ!L17)-0.5</f>
        <v>-0.1529220656179735</v>
      </c>
      <c r="M17" s="106">
        <f>NORMSDIST(PuntuacionZ!M17)-0.5</f>
        <v>-0.1529220656179735</v>
      </c>
      <c r="N17" s="106">
        <f>NORMSDIST(PuntuacionZ!N17)-0.5</f>
        <v>-0.1529220656179735</v>
      </c>
      <c r="O17" s="106">
        <f>NORMSDIST(PuntuacionZ!O17)-0.5</f>
        <v>0.25932747814911816</v>
      </c>
      <c r="P17" s="106">
        <f>NORMSDIST(PuntuacionZ!P17)-0.5</f>
        <v>0.4999989680009316</v>
      </c>
      <c r="Q17" s="106">
        <f>NORMSDIST(PuntuacionZ!Q17)-0.5</f>
        <v>-0.1529220656179735</v>
      </c>
      <c r="R17" s="106">
        <f>NORMSDIST(PuntuacionZ!R17)-0.5</f>
        <v>-0.1529220656179735</v>
      </c>
      <c r="S17" s="106">
        <f>NORMSDIST(PuntuacionZ!S17)-0.5</f>
        <v>-0.1529220656179735</v>
      </c>
      <c r="T17" s="106">
        <f>NORMSDIST(PuntuacionZ!T17)-0.5</f>
        <v>-0.1529220656179735</v>
      </c>
      <c r="U17" s="106">
        <f>NORMSDIST(PuntuacionZ!U17)-0.5</f>
        <v>-0.1529220656179735</v>
      </c>
      <c r="V17" s="106">
        <f>NORMSDIST(PuntuacionZ!V17)-0.5</f>
        <v>-0.1529220656179735</v>
      </c>
      <c r="W17" s="106">
        <f>NORMSDIST(PuntuacionZ!W17)-0.5</f>
        <v>-0.10494143425994457</v>
      </c>
      <c r="X17" s="106">
        <f>NORMSDIST(PuntuacionZ!X17)-0.5</f>
        <v>-0.01861826863244137</v>
      </c>
      <c r="Y17" s="106">
        <f>NORMSDIST(PuntuacionZ!Y17)-0.5</f>
        <v>-0.1529220656179735</v>
      </c>
      <c r="Z17" s="106">
        <f>NORMSDIST(PuntuacionZ!Z17)-0.5</f>
        <v>0.032031283961708734</v>
      </c>
      <c r="AA17" s="106">
        <f>NORMSDIST(PuntuacionZ!AA17)-0.5</f>
        <v>0.4999875498029227</v>
      </c>
      <c r="AB17" s="106">
        <f>NORMSDIST(PuntuacionZ!AB17)-0.5</f>
        <v>-0.1529220656179735</v>
      </c>
      <c r="AC17" s="106">
        <f>NORMSDIST(PuntuacionZ!AC17)-0.5</f>
        <v>-0.1529220656179735</v>
      </c>
      <c r="AD17" s="106">
        <f>NORMSDIST(PuntuacionZ!AD17)-0.5</f>
        <v>-0.1529220656179735</v>
      </c>
      <c r="AE17" s="106">
        <f>NORMSDIST(PuntuacionZ!AE17)-0.5</f>
        <v>0.34792487302848296</v>
      </c>
      <c r="AF17" s="106">
        <f>NORMSDIST(PuntuacionZ!AF17)-0.5</f>
        <v>-0.1529220656179735</v>
      </c>
      <c r="AG17" s="106">
        <f>NORMSDIST(PuntuacionZ!AG17)-0.5</f>
        <v>-0.1529220656179735</v>
      </c>
      <c r="AH17" s="106">
        <f>NORMSDIST(PuntuacionZ!AH17)-0.5</f>
        <v>-0.1529220656179735</v>
      </c>
      <c r="AI17" s="106">
        <f>NORMSDIST(PuntuacionZ!AI17)-0.5</f>
        <v>-0.1529220656179735</v>
      </c>
      <c r="AJ17" s="106">
        <f>NORMSDIST(PuntuacionZ!AJ17)-0.5</f>
        <v>-0.1529220656179735</v>
      </c>
      <c r="AK17" s="106">
        <f>NORMSDIST(PuntuacionZ!AK17)-0.5</f>
        <v>-0.1529220656179735</v>
      </c>
      <c r="AL17" s="106">
        <f>NORMSDIST(PuntuacionZ!AL17)-0.5</f>
        <v>-0.1529220656179735</v>
      </c>
      <c r="AM17" s="106">
        <f>NORMSDIST(PuntuacionZ!AM17)-0.5</f>
        <v>-0.1529220656179735</v>
      </c>
      <c r="AN17" s="106">
        <f>NORMSDIST(PuntuacionZ!AN17)-0.5</f>
        <v>-0.1529220656179735</v>
      </c>
      <c r="AO17" s="106">
        <f>NORMSDIST(PuntuacionZ!AO17)-0.5</f>
        <v>-0.1529220656179735</v>
      </c>
      <c r="AP17" s="106">
        <f>NORMSDIST(PuntuacionZ!AP17)-0.5</f>
        <v>-0.1529220656179735</v>
      </c>
      <c r="AQ17" s="106">
        <f>NORMSDIST(PuntuacionZ!AQ17)-0.5</f>
        <v>-0.1529220656179735</v>
      </c>
      <c r="AR17" s="106">
        <f>NORMSDIST(PuntuacionZ!AR17)-0.5</f>
        <v>0.4967907435936041</v>
      </c>
      <c r="AS17" s="106">
        <f>NORMSDIST(PuntuacionZ!AS17)-0.5</f>
        <v>-0.1529220656179735</v>
      </c>
      <c r="AT17" s="106">
        <f>NORMSDIST(PuntuacionZ!AT17)-0.5</f>
        <v>-0.1529220656179735</v>
      </c>
      <c r="AU17" s="106">
        <f>NORMSDIST(PuntuacionZ!AU17)-0.5</f>
        <v>-0.1529220656179735</v>
      </c>
      <c r="AV17" s="106">
        <f>NORMSDIST(PuntuacionZ!AV17)-0.5</f>
        <v>-0.1529220656179735</v>
      </c>
      <c r="AW17" s="106">
        <f>NORMSDIST(PuntuacionZ!AW17)-0.5</f>
        <v>-0.1529220656179735</v>
      </c>
      <c r="AX17" s="106">
        <f>NORMSDIST(PuntuacionZ!AX17)-0.5</f>
        <v>-0.1529220656179735</v>
      </c>
      <c r="AY17" s="106">
        <f>NORMSDIST(PuntuacionZ!AY17)-0.5</f>
        <v>-0.1529220656179735</v>
      </c>
      <c r="AZ17" s="106">
        <f>NORMSDIST(PuntuacionZ!AZ17)-0.5</f>
        <v>-0.1529220656179735</v>
      </c>
      <c r="BA17" s="106">
        <f>NORMSDIST(PuntuacionZ!BA17)-0.5</f>
        <v>-0.1529220656179735</v>
      </c>
      <c r="BB17" s="106">
        <f>NORMSDIST(PuntuacionZ!BB17)-0.5</f>
        <v>-0.1529220656179735</v>
      </c>
      <c r="BC17" s="106">
        <f>NORMSDIST(PuntuacionZ!BC17)-0.5</f>
        <v>-0.1529220656179735</v>
      </c>
      <c r="BD17" s="106">
        <f>NORMSDIST(PuntuacionZ!BD17)-0.5</f>
        <v>-0.1529220656179735</v>
      </c>
      <c r="BE17" s="106">
        <f>NORMSDIST(PuntuacionZ!BE17)-0.5</f>
        <v>-0.1529220656179735</v>
      </c>
      <c r="BF17" s="106">
        <f>NORMSDIST(PuntuacionZ!BF17)-0.5</f>
        <v>-0.1529220656179735</v>
      </c>
      <c r="BG17" s="106">
        <f>NORMSDIST(PuntuacionZ!BG17)-0.5</f>
        <v>0.4723819948764676</v>
      </c>
      <c r="BH17" s="106">
        <f>NORMSDIST(PuntuacionZ!BH17)-0.5</f>
        <v>-0.1529220656179735</v>
      </c>
      <c r="BI17" s="106">
        <f>NORMSDIST(PuntuacionZ!BI17)-0.5</f>
        <v>-0.1529220656179735</v>
      </c>
      <c r="BJ17" s="106">
        <f>NORMSDIST(PuntuacionZ!BJ17)-0.5</f>
        <v>-0.1529220656179735</v>
      </c>
      <c r="BK17" s="106">
        <f>NORMSDIST(PuntuacionZ!BK17)-0.5</f>
        <v>-0.1529220656179735</v>
      </c>
      <c r="BL17" s="106">
        <f>NORMSDIST(PuntuacionZ!BL17)-0.5</f>
        <v>-0.1529220656179735</v>
      </c>
      <c r="BM17" s="106">
        <f>NORMSDIST(PuntuacionZ!BM17)-0.5</f>
        <v>-0.1529220656179735</v>
      </c>
      <c r="BN17" s="106">
        <f>NORMSDIST(PuntuacionZ!BN17)-0.5</f>
        <v>-0.1529220656179735</v>
      </c>
      <c r="BO17" s="106">
        <f>NORMSDIST(PuntuacionZ!BO17)-0.5</f>
        <v>-0.1529220656179735</v>
      </c>
      <c r="BP17" s="106">
        <f>NORMSDIST(PuntuacionZ!BP17)-0.5</f>
        <v>-0.1529220656179735</v>
      </c>
      <c r="BQ17" s="106">
        <f>NORMSDIST(PuntuacionZ!BQ17)-0.5</f>
        <v>-0.1529220656179735</v>
      </c>
      <c r="BR17" s="106">
        <f>NORMSDIST(PuntuacionZ!BR17)-0.5</f>
        <v>-0.1529220656179735</v>
      </c>
      <c r="BS17" s="106">
        <f>NORMSDIST(PuntuacionZ!BS17)-0.5</f>
        <v>0.1610612831850562</v>
      </c>
      <c r="BT17" s="106">
        <f>NORMSDIST(PuntuacionZ!BT17)-0.5</f>
        <v>0.4723819948764676</v>
      </c>
      <c r="BU17" s="106">
        <f>NORMSDIST(PuntuacionZ!BU17)-0.5</f>
        <v>0.2769391990435711</v>
      </c>
      <c r="BV17" s="106">
        <f>NORMSDIST(PuntuacionZ!BV17)-0.5</f>
        <v>-0.1529220656179735</v>
      </c>
      <c r="BW17" s="106">
        <f>NORMSDIST(PuntuacionZ!BW17)-0.5</f>
        <v>0.2769391990435711</v>
      </c>
      <c r="BX17" s="106">
        <f>NORMSDIST(PuntuacionZ!BX17)-0.5</f>
        <v>0.07312570359498727</v>
      </c>
      <c r="BY17" s="106">
        <f>NORMSDIST(PuntuacionZ!BY17)-0.5</f>
        <v>0.4723819948764676</v>
      </c>
      <c r="BZ17" s="106">
        <f>NORMSDIST(PuntuacionZ!BZ17)-0.5</f>
        <v>-0.1529220656179735</v>
      </c>
      <c r="CA17" s="106">
        <f>NORMSDIST(PuntuacionZ!CA17)-0.5</f>
        <v>-0.1529220656179735</v>
      </c>
      <c r="CB17" s="106">
        <f>NORMSDIST(PuntuacionZ!CB17)-0.5</f>
        <v>0.2937929429608923</v>
      </c>
    </row>
    <row r="18" spans="2:80" ht="12.75">
      <c r="B18" s="70"/>
      <c r="C18" s="28" t="str">
        <f>Pesos!C19</f>
        <v>Enlaces de colaboración</v>
      </c>
      <c r="D18" s="28" t="str">
        <f>Pesos!D18</f>
        <v>Número total de artículos publicados</v>
      </c>
      <c r="E18" s="106">
        <f>NORMSDIST(PuntuacionZ!E18)-0.5</f>
        <v>-0.17409831499044615</v>
      </c>
      <c r="F18" s="106">
        <f>NORMSDIST(PuntuacionZ!F18)-0.5</f>
        <v>0.4856238942880313</v>
      </c>
      <c r="G18" s="106">
        <f>NORMSDIST(PuntuacionZ!G18)-0.5</f>
        <v>-0.17409831499044615</v>
      </c>
      <c r="H18" s="106">
        <f>NORMSDIST(PuntuacionZ!H18)-0.5</f>
        <v>-0.17409831499044615</v>
      </c>
      <c r="I18" s="106">
        <f>NORMSDIST(PuntuacionZ!I18)-0.5</f>
        <v>-0.17409831499044615</v>
      </c>
      <c r="J18" s="106">
        <f>NORMSDIST(PuntuacionZ!J18)-0.5</f>
        <v>-0.17409831499044615</v>
      </c>
      <c r="K18" s="106">
        <f>NORMSDIST(PuntuacionZ!K18)-0.5</f>
        <v>-0.17409831499044615</v>
      </c>
      <c r="L18" s="106">
        <f>NORMSDIST(PuntuacionZ!L18)-0.5</f>
        <v>0.4856238942880313</v>
      </c>
      <c r="M18" s="106">
        <f>NORMSDIST(PuntuacionZ!M18)-0.5</f>
        <v>-0.17409831499044615</v>
      </c>
      <c r="N18" s="106">
        <f>NORMSDIST(PuntuacionZ!N18)-0.5</f>
        <v>-0.17409831499044615</v>
      </c>
      <c r="O18" s="106">
        <f>NORMSDIST(PuntuacionZ!O18)-0.5</f>
        <v>-0.17409831499044615</v>
      </c>
      <c r="P18" s="106">
        <f>NORMSDIST(PuntuacionZ!P18)-0.5</f>
        <v>-0.17409831499044615</v>
      </c>
      <c r="Q18" s="106">
        <f>NORMSDIST(PuntuacionZ!Q18)-0.5</f>
        <v>-0.17409831499044615</v>
      </c>
      <c r="R18" s="106">
        <f>NORMSDIST(PuntuacionZ!R18)-0.5</f>
        <v>-0.17409831499044615</v>
      </c>
      <c r="S18" s="106">
        <f>NORMSDIST(PuntuacionZ!S18)-0.5</f>
        <v>-0.17409831499044615</v>
      </c>
      <c r="T18" s="106">
        <f>NORMSDIST(PuntuacionZ!T18)-0.5</f>
        <v>-0.17409831499044615</v>
      </c>
      <c r="U18" s="106">
        <f>NORMSDIST(PuntuacionZ!U18)-0.5</f>
        <v>-0.17409831499044615</v>
      </c>
      <c r="V18" s="106">
        <f>NORMSDIST(PuntuacionZ!V18)-0.5</f>
        <v>-0.17409831499044615</v>
      </c>
      <c r="W18" s="106">
        <f>NORMSDIST(PuntuacionZ!W18)-0.5</f>
        <v>0.4856238942880313</v>
      </c>
      <c r="X18" s="106">
        <f>NORMSDIST(PuntuacionZ!X18)-0.5</f>
        <v>-0.17409831499044615</v>
      </c>
      <c r="Y18" s="106">
        <f>NORMSDIST(PuntuacionZ!Y18)-0.5</f>
        <v>-0.17409831499044615</v>
      </c>
      <c r="Z18" s="106">
        <f>NORMSDIST(PuntuacionZ!Z18)-0.5</f>
        <v>0.4856238942880313</v>
      </c>
      <c r="AA18" s="106">
        <f>NORMSDIST(PuntuacionZ!AA18)-0.5</f>
        <v>-0.17409831499044615</v>
      </c>
      <c r="AB18" s="106">
        <f>NORMSDIST(PuntuacionZ!AB18)-0.5</f>
        <v>-0.17409831499044615</v>
      </c>
      <c r="AC18" s="106">
        <f>NORMSDIST(PuntuacionZ!AC18)-0.5</f>
        <v>-0.17409831499044615</v>
      </c>
      <c r="AD18" s="106">
        <f>NORMSDIST(PuntuacionZ!AD18)-0.5</f>
        <v>-0.17409831499044615</v>
      </c>
      <c r="AE18" s="106">
        <f>NORMSDIST(PuntuacionZ!AE18)-0.5</f>
        <v>0.4856238942880313</v>
      </c>
      <c r="AF18" s="106">
        <f>NORMSDIST(PuntuacionZ!AF18)-0.5</f>
        <v>-0.17409831499044615</v>
      </c>
      <c r="AG18" s="106">
        <f>NORMSDIST(PuntuacionZ!AG18)-0.5</f>
        <v>-0.17409831499044615</v>
      </c>
      <c r="AH18" s="106">
        <f>NORMSDIST(PuntuacionZ!AH18)-0.5</f>
        <v>-0.17409831499044615</v>
      </c>
      <c r="AI18" s="106">
        <f>NORMSDIST(PuntuacionZ!AI18)-0.5</f>
        <v>-0.17409831499044615</v>
      </c>
      <c r="AJ18" s="106">
        <f>NORMSDIST(PuntuacionZ!AJ18)-0.5</f>
        <v>0.4856238942880313</v>
      </c>
      <c r="AK18" s="106">
        <f>NORMSDIST(PuntuacionZ!AK18)-0.5</f>
        <v>-0.17409831499044615</v>
      </c>
      <c r="AL18" s="106">
        <f>NORMSDIST(PuntuacionZ!AL18)-0.5</f>
        <v>-0.17409831499044615</v>
      </c>
      <c r="AM18" s="106">
        <f>NORMSDIST(PuntuacionZ!AM18)-0.5</f>
        <v>-0.17409831499044615</v>
      </c>
      <c r="AN18" s="106">
        <f>NORMSDIST(PuntuacionZ!AN18)-0.5</f>
        <v>-0.17409831499044615</v>
      </c>
      <c r="AO18" s="106">
        <f>NORMSDIST(PuntuacionZ!AO18)-0.5</f>
        <v>-0.17409831499044615</v>
      </c>
      <c r="AP18" s="106">
        <f>NORMSDIST(PuntuacionZ!AP18)-0.5</f>
        <v>-0.17409831499044615</v>
      </c>
      <c r="AQ18" s="106">
        <f>NORMSDIST(PuntuacionZ!AQ18)-0.5</f>
        <v>-0.17409831499044615</v>
      </c>
      <c r="AR18" s="106">
        <f>NORMSDIST(PuntuacionZ!AR18)-0.5</f>
        <v>0.4856238942880313</v>
      </c>
      <c r="AS18" s="106">
        <f>NORMSDIST(PuntuacionZ!AS18)-0.5</f>
        <v>-0.17409831499044615</v>
      </c>
      <c r="AT18" s="106">
        <f>NORMSDIST(PuntuacionZ!AT18)-0.5</f>
        <v>-0.17409831499044615</v>
      </c>
      <c r="AU18" s="106">
        <f>NORMSDIST(PuntuacionZ!AU18)-0.5</f>
        <v>-0.17409831499044615</v>
      </c>
      <c r="AV18" s="106">
        <f>NORMSDIST(PuntuacionZ!AV18)-0.5</f>
        <v>-0.17409831499044615</v>
      </c>
      <c r="AW18" s="106">
        <f>NORMSDIST(PuntuacionZ!AW18)-0.5</f>
        <v>-0.17409831499044615</v>
      </c>
      <c r="AX18" s="106">
        <f>NORMSDIST(PuntuacionZ!AX18)-0.5</f>
        <v>-0.17409831499044615</v>
      </c>
      <c r="AY18" s="106">
        <f>NORMSDIST(PuntuacionZ!AY18)-0.5</f>
        <v>-0.17409831499044615</v>
      </c>
      <c r="AZ18" s="106">
        <f>NORMSDIST(PuntuacionZ!AZ18)-0.5</f>
        <v>-0.17409831499044615</v>
      </c>
      <c r="BA18" s="106">
        <f>NORMSDIST(PuntuacionZ!BA18)-0.5</f>
        <v>-0.17409831499044615</v>
      </c>
      <c r="BB18" s="106">
        <f>NORMSDIST(PuntuacionZ!BB18)-0.5</f>
        <v>-0.17409831499044615</v>
      </c>
      <c r="BC18" s="106">
        <f>NORMSDIST(PuntuacionZ!BC18)-0.5</f>
        <v>-0.17409831499044615</v>
      </c>
      <c r="BD18" s="106">
        <f>NORMSDIST(PuntuacionZ!BD18)-0.5</f>
        <v>-0.17409831499044615</v>
      </c>
      <c r="BE18" s="106">
        <f>NORMSDIST(PuntuacionZ!BE18)-0.5</f>
        <v>-0.17409831499044615</v>
      </c>
      <c r="BF18" s="106">
        <f>NORMSDIST(PuntuacionZ!BF18)-0.5</f>
        <v>-0.17409831499044615</v>
      </c>
      <c r="BG18" s="106">
        <f>NORMSDIST(PuntuacionZ!BG18)-0.5</f>
        <v>-0.17409831499044615</v>
      </c>
      <c r="BH18" s="106">
        <f>NORMSDIST(PuntuacionZ!BH18)-0.5</f>
        <v>-0.17409831499044615</v>
      </c>
      <c r="BI18" s="106">
        <f>NORMSDIST(PuntuacionZ!BI18)-0.5</f>
        <v>-0.17409831499044615</v>
      </c>
      <c r="BJ18" s="106">
        <f>NORMSDIST(PuntuacionZ!BJ18)-0.5</f>
        <v>-0.17409831499044615</v>
      </c>
      <c r="BK18" s="106">
        <f>NORMSDIST(PuntuacionZ!BK18)-0.5</f>
        <v>-0.17409831499044615</v>
      </c>
      <c r="BL18" s="106">
        <f>NORMSDIST(PuntuacionZ!BL18)-0.5</f>
        <v>-0.17409831499044615</v>
      </c>
      <c r="BM18" s="106">
        <f>NORMSDIST(PuntuacionZ!BM18)-0.5</f>
        <v>-0.17409831499044615</v>
      </c>
      <c r="BN18" s="106">
        <f>NORMSDIST(PuntuacionZ!BN18)-0.5</f>
        <v>-0.17409831499044615</v>
      </c>
      <c r="BO18" s="106">
        <f>NORMSDIST(PuntuacionZ!BO18)-0.5</f>
        <v>-0.17409831499044615</v>
      </c>
      <c r="BP18" s="106">
        <f>NORMSDIST(PuntuacionZ!BP18)-0.5</f>
        <v>-0.17409831499044615</v>
      </c>
      <c r="BQ18" s="106">
        <f>NORMSDIST(PuntuacionZ!BQ18)-0.5</f>
        <v>-0.17409831499044615</v>
      </c>
      <c r="BR18" s="106">
        <f>NORMSDIST(PuntuacionZ!BR18)-0.5</f>
        <v>-0.17409831499044615</v>
      </c>
      <c r="BS18" s="106">
        <f>NORMSDIST(PuntuacionZ!BS18)-0.5</f>
        <v>0.4856238942880313</v>
      </c>
      <c r="BT18" s="106">
        <f>NORMSDIST(PuntuacionZ!BT18)-0.5</f>
        <v>-0.17409831499044615</v>
      </c>
      <c r="BU18" s="106">
        <f>NORMSDIST(PuntuacionZ!BU18)-0.5</f>
        <v>0.4856238942880313</v>
      </c>
      <c r="BV18" s="106">
        <f>NORMSDIST(PuntuacionZ!BV18)-0.5</f>
        <v>0.4856238942880313</v>
      </c>
      <c r="BW18" s="106">
        <f>NORMSDIST(PuntuacionZ!BW18)-0.5</f>
        <v>-0.17409831499044615</v>
      </c>
      <c r="BX18" s="106">
        <f>NORMSDIST(PuntuacionZ!BX18)-0.5</f>
        <v>0.4856238942880313</v>
      </c>
      <c r="BY18" s="106">
        <f>NORMSDIST(PuntuacionZ!BY18)-0.5</f>
        <v>0.4856238942880313</v>
      </c>
      <c r="BZ18" s="106">
        <f>NORMSDIST(PuntuacionZ!BZ18)-0.5</f>
        <v>-0.17409831499044615</v>
      </c>
      <c r="CA18" s="106">
        <f>NORMSDIST(PuntuacionZ!CA18)-0.5</f>
        <v>-0.17409831499044615</v>
      </c>
      <c r="CB18" s="106">
        <f>NORMSDIST(PuntuacionZ!CB18)-0.5</f>
        <v>0.4856238942880313</v>
      </c>
    </row>
    <row r="19" spans="2:80" ht="12.75">
      <c r="B19" s="70" t="str">
        <f>Pesos!B20</f>
        <v>Tecnológicos</v>
      </c>
      <c r="C19" s="28" t="str">
        <f>Pesos!C20</f>
        <v>Sistema operativo propio</v>
      </c>
      <c r="D19" s="28" t="str">
        <f>Pesos!D20</f>
        <v>¿Mantienen una distribución propia de un sistema operativo libre?</v>
      </c>
      <c r="E19" s="105">
        <f>PuntuacionZ!E19-InfoUniversidad!$CD19</f>
        <v>-0.039473684210526314</v>
      </c>
      <c r="F19" s="105">
        <f>PuntuacionZ!F19-InfoUniversidad!$CD19</f>
        <v>-0.039473684210526314</v>
      </c>
      <c r="G19" s="105">
        <f>PuntuacionZ!G19-InfoUniversidad!$CD19</f>
        <v>-0.039473684210526314</v>
      </c>
      <c r="H19" s="105">
        <f>PuntuacionZ!H19-InfoUniversidad!$CD19</f>
        <v>-0.039473684210526314</v>
      </c>
      <c r="I19" s="105">
        <f>PuntuacionZ!I19-InfoUniversidad!$CD19</f>
        <v>-0.039473684210526314</v>
      </c>
      <c r="J19" s="105">
        <f>PuntuacionZ!J19-InfoUniversidad!$CD19</f>
        <v>-0.039473684210526314</v>
      </c>
      <c r="K19" s="105">
        <f>PuntuacionZ!K19-InfoUniversidad!$CD19</f>
        <v>-0.039473684210526314</v>
      </c>
      <c r="L19" s="105">
        <f>PuntuacionZ!L19-InfoUniversidad!$CD19</f>
        <v>-0.039473684210526314</v>
      </c>
      <c r="M19" s="105">
        <f>PuntuacionZ!M19-InfoUniversidad!$CD19</f>
        <v>-0.039473684210526314</v>
      </c>
      <c r="N19" s="105">
        <f>PuntuacionZ!N19-InfoUniversidad!$CD19</f>
        <v>-0.039473684210526314</v>
      </c>
      <c r="O19" s="105">
        <f>PuntuacionZ!O19-InfoUniversidad!$CD19</f>
        <v>-0.039473684210526314</v>
      </c>
      <c r="P19" s="105">
        <f>PuntuacionZ!P19-InfoUniversidad!$CD19</f>
        <v>-0.039473684210526314</v>
      </c>
      <c r="Q19" s="105">
        <f>PuntuacionZ!Q19-InfoUniversidad!$CD19</f>
        <v>-0.039473684210526314</v>
      </c>
      <c r="R19" s="105">
        <f>PuntuacionZ!R19-InfoUniversidad!$CD19</f>
        <v>-0.039473684210526314</v>
      </c>
      <c r="S19" s="105">
        <f>PuntuacionZ!S19-InfoUniversidad!$CD19</f>
        <v>-0.039473684210526314</v>
      </c>
      <c r="T19" s="105">
        <f>PuntuacionZ!T19-InfoUniversidad!$CD19</f>
        <v>-0.039473684210526314</v>
      </c>
      <c r="U19" s="105">
        <f>PuntuacionZ!U19-InfoUniversidad!$CD19</f>
        <v>-0.039473684210526314</v>
      </c>
      <c r="V19" s="105">
        <f>PuntuacionZ!V19-InfoUniversidad!$CD19</f>
        <v>-0.039473684210526314</v>
      </c>
      <c r="W19" s="105">
        <f>PuntuacionZ!W19-InfoUniversidad!$CD19</f>
        <v>-0.039473684210526314</v>
      </c>
      <c r="X19" s="105">
        <f>PuntuacionZ!X19-InfoUniversidad!$CD19</f>
        <v>-0.039473684210526314</v>
      </c>
      <c r="Y19" s="105">
        <f>PuntuacionZ!Y19-InfoUniversidad!$CD19</f>
        <v>-0.039473684210526314</v>
      </c>
      <c r="Z19" s="105">
        <f>PuntuacionZ!Z19-InfoUniversidad!$CD19</f>
        <v>-0.039473684210526314</v>
      </c>
      <c r="AA19" s="105">
        <f>PuntuacionZ!AA19-InfoUniversidad!$CD19</f>
        <v>-0.039473684210526314</v>
      </c>
      <c r="AB19" s="105">
        <f>PuntuacionZ!AB19-InfoUniversidad!$CD19</f>
        <v>-0.039473684210526314</v>
      </c>
      <c r="AC19" s="105">
        <f>PuntuacionZ!AC19-InfoUniversidad!$CD19</f>
        <v>-0.039473684210526314</v>
      </c>
      <c r="AD19" s="105">
        <f>PuntuacionZ!AD19-InfoUniversidad!$CD19</f>
        <v>-0.039473684210526314</v>
      </c>
      <c r="AE19" s="105">
        <f>PuntuacionZ!AE19-InfoUniversidad!$CD19</f>
        <v>0.9605263157894737</v>
      </c>
      <c r="AF19" s="105">
        <f>PuntuacionZ!AF19-InfoUniversidad!$CD19</f>
        <v>-0.039473684210526314</v>
      </c>
      <c r="AG19" s="105">
        <f>PuntuacionZ!AG19-InfoUniversidad!$CD19</f>
        <v>-0.039473684210526314</v>
      </c>
      <c r="AH19" s="105">
        <f>PuntuacionZ!AH19-InfoUniversidad!$CD19</f>
        <v>-0.039473684210526314</v>
      </c>
      <c r="AI19" s="105">
        <f>PuntuacionZ!AI19-InfoUniversidad!$CD19</f>
        <v>-0.039473684210526314</v>
      </c>
      <c r="AJ19" s="105">
        <f>PuntuacionZ!AJ19-InfoUniversidad!$CD19</f>
        <v>-0.039473684210526314</v>
      </c>
      <c r="AK19" s="105">
        <f>PuntuacionZ!AK19-InfoUniversidad!$CD19</f>
        <v>-0.039473684210526314</v>
      </c>
      <c r="AL19" s="105">
        <f>PuntuacionZ!AL19-InfoUniversidad!$CD19</f>
        <v>-0.039473684210526314</v>
      </c>
      <c r="AM19" s="105">
        <f>PuntuacionZ!AM19-InfoUniversidad!$CD19</f>
        <v>-0.039473684210526314</v>
      </c>
      <c r="AN19" s="105">
        <f>PuntuacionZ!AN19-InfoUniversidad!$CD19</f>
        <v>-0.039473684210526314</v>
      </c>
      <c r="AO19" s="105">
        <f>PuntuacionZ!AO19-InfoUniversidad!$CD19</f>
        <v>-0.039473684210526314</v>
      </c>
      <c r="AP19" s="105">
        <f>PuntuacionZ!AP19-InfoUniversidad!$CD19</f>
        <v>-0.039473684210526314</v>
      </c>
      <c r="AQ19" s="105">
        <f>PuntuacionZ!AQ19-InfoUniversidad!$CD19</f>
        <v>-0.039473684210526314</v>
      </c>
      <c r="AR19" s="105">
        <f>PuntuacionZ!AR19-InfoUniversidad!$CD19</f>
        <v>0.9605263157894737</v>
      </c>
      <c r="AS19" s="105">
        <f>PuntuacionZ!AS19-InfoUniversidad!$CD19</f>
        <v>-0.039473684210526314</v>
      </c>
      <c r="AT19" s="105">
        <f>PuntuacionZ!AT19-InfoUniversidad!$CD19</f>
        <v>-0.039473684210526314</v>
      </c>
      <c r="AU19" s="105">
        <f>PuntuacionZ!AU19-InfoUniversidad!$CD19</f>
        <v>-0.039473684210526314</v>
      </c>
      <c r="AV19" s="105">
        <f>PuntuacionZ!AV19-InfoUniversidad!$CD19</f>
        <v>-0.039473684210526314</v>
      </c>
      <c r="AW19" s="105">
        <f>PuntuacionZ!AW19-InfoUniversidad!$CD19</f>
        <v>-0.039473684210526314</v>
      </c>
      <c r="AX19" s="105">
        <f>PuntuacionZ!AX19-InfoUniversidad!$CD19</f>
        <v>-0.039473684210526314</v>
      </c>
      <c r="AY19" s="105">
        <f>PuntuacionZ!AY19-InfoUniversidad!$CD19</f>
        <v>-0.039473684210526314</v>
      </c>
      <c r="AZ19" s="105">
        <f>PuntuacionZ!AZ19-InfoUniversidad!$CD19</f>
        <v>-0.039473684210526314</v>
      </c>
      <c r="BA19" s="105">
        <f>PuntuacionZ!BA19-InfoUniversidad!$CD19</f>
        <v>-0.039473684210526314</v>
      </c>
      <c r="BB19" s="105">
        <f>PuntuacionZ!BB19-InfoUniversidad!$CD19</f>
        <v>-0.039473684210526314</v>
      </c>
      <c r="BC19" s="105">
        <f>PuntuacionZ!BC19-InfoUniversidad!$CD19</f>
        <v>-0.039473684210526314</v>
      </c>
      <c r="BD19" s="105">
        <f>PuntuacionZ!BD19-InfoUniversidad!$CD19</f>
        <v>-0.039473684210526314</v>
      </c>
      <c r="BE19" s="105">
        <f>PuntuacionZ!BE19-InfoUniversidad!$CD19</f>
        <v>-0.039473684210526314</v>
      </c>
      <c r="BF19" s="105">
        <f>PuntuacionZ!BF19-InfoUniversidad!$CD19</f>
        <v>-0.039473684210526314</v>
      </c>
      <c r="BG19" s="105">
        <f>PuntuacionZ!BG19-InfoUniversidad!$CD19</f>
        <v>-0.039473684210526314</v>
      </c>
      <c r="BH19" s="105">
        <f>PuntuacionZ!BH19-InfoUniversidad!$CD19</f>
        <v>-0.039473684210526314</v>
      </c>
      <c r="BI19" s="105">
        <f>PuntuacionZ!BI19-InfoUniversidad!$CD19</f>
        <v>-0.039473684210526314</v>
      </c>
      <c r="BJ19" s="105">
        <f>PuntuacionZ!BJ19-InfoUniversidad!$CD19</f>
        <v>-0.039473684210526314</v>
      </c>
      <c r="BK19" s="105">
        <f>PuntuacionZ!BK19-InfoUniversidad!$CD19</f>
        <v>-0.039473684210526314</v>
      </c>
      <c r="BL19" s="105">
        <f>PuntuacionZ!BL19-InfoUniversidad!$CD19</f>
        <v>-0.039473684210526314</v>
      </c>
      <c r="BM19" s="105">
        <f>PuntuacionZ!BM19-InfoUniversidad!$CD19</f>
        <v>-0.039473684210526314</v>
      </c>
      <c r="BN19" s="105">
        <f>PuntuacionZ!BN19-InfoUniversidad!$CD19</f>
        <v>-0.039473684210526314</v>
      </c>
      <c r="BO19" s="105">
        <f>PuntuacionZ!BO19-InfoUniversidad!$CD19</f>
        <v>-0.039473684210526314</v>
      </c>
      <c r="BP19" s="105">
        <f>PuntuacionZ!BP19-InfoUniversidad!$CD19</f>
        <v>-0.039473684210526314</v>
      </c>
      <c r="BQ19" s="105">
        <f>PuntuacionZ!BQ19-InfoUniversidad!$CD19</f>
        <v>-0.039473684210526314</v>
      </c>
      <c r="BR19" s="105">
        <f>PuntuacionZ!BR19-InfoUniversidad!$CD19</f>
        <v>-0.039473684210526314</v>
      </c>
      <c r="BS19" s="105">
        <f>PuntuacionZ!BS19-InfoUniversidad!$CD19</f>
        <v>-0.039473684210526314</v>
      </c>
      <c r="BT19" s="105">
        <f>PuntuacionZ!BT19-InfoUniversidad!$CD19</f>
        <v>-0.039473684210526314</v>
      </c>
      <c r="BU19" s="105">
        <f>PuntuacionZ!BU19-InfoUniversidad!$CD19</f>
        <v>-0.039473684210526314</v>
      </c>
      <c r="BV19" s="105">
        <f>PuntuacionZ!BV19-InfoUniversidad!$CD19</f>
        <v>-0.039473684210526314</v>
      </c>
      <c r="BW19" s="105">
        <f>PuntuacionZ!BW19-InfoUniversidad!$CD19</f>
        <v>-0.039473684210526314</v>
      </c>
      <c r="BX19" s="105">
        <f>PuntuacionZ!BX19-InfoUniversidad!$CD19</f>
        <v>-0.039473684210526314</v>
      </c>
      <c r="BY19" s="105">
        <f>PuntuacionZ!BY19-InfoUniversidad!$CD19</f>
        <v>0.9605263157894737</v>
      </c>
      <c r="BZ19" s="105">
        <f>PuntuacionZ!BZ19-InfoUniversidad!$CD19</f>
        <v>-0.039473684210526314</v>
      </c>
      <c r="CA19" s="105">
        <f>PuntuacionZ!CA19-InfoUniversidad!$CD19</f>
        <v>-0.039473684210526314</v>
      </c>
      <c r="CB19" s="105">
        <f>PuntuacionZ!CB19-InfoUniversidad!$CD19</f>
        <v>-0.039473684210526314</v>
      </c>
    </row>
    <row r="20" spans="2:80" ht="12.75">
      <c r="B20" s="70">
        <f>Pesos!B21</f>
        <v>0</v>
      </c>
      <c r="C20" s="28" t="str">
        <f>Pesos!C21</f>
        <v>Campus virtual</v>
      </c>
      <c r="D20" s="28" t="str">
        <f>Pesos!D21</f>
        <v>¿Disponen de un área de trabajo y comunicación entre estudiantes y profesores a través de Internet? (campus virtual, área virtual...)</v>
      </c>
      <c r="E20" s="105">
        <f>PuntuacionZ!E20-InfoUniversidad!$CD20</f>
        <v>0.02631578947368418</v>
      </c>
      <c r="F20" s="105">
        <f>PuntuacionZ!F20-InfoUniversidad!$CD20</f>
        <v>0.02631578947368418</v>
      </c>
      <c r="G20" s="105">
        <f>PuntuacionZ!G20-InfoUniversidad!$CD20</f>
        <v>0.02631578947368418</v>
      </c>
      <c r="H20" s="105">
        <f>PuntuacionZ!H20-InfoUniversidad!$CD20</f>
        <v>0.02631578947368418</v>
      </c>
      <c r="I20" s="105">
        <f>PuntuacionZ!I20-InfoUniversidad!$CD20</f>
        <v>0.02631578947368418</v>
      </c>
      <c r="J20" s="105">
        <f>PuntuacionZ!J20-InfoUniversidad!$CD20</f>
        <v>0.02631578947368418</v>
      </c>
      <c r="K20" s="105">
        <f>PuntuacionZ!K20-InfoUniversidad!$CD20</f>
        <v>0.02631578947368418</v>
      </c>
      <c r="L20" s="105">
        <f>PuntuacionZ!L20-InfoUniversidad!$CD20</f>
        <v>0.02631578947368418</v>
      </c>
      <c r="M20" s="105">
        <f>PuntuacionZ!M20-InfoUniversidad!$CD20</f>
        <v>0.02631578947368418</v>
      </c>
      <c r="N20" s="105">
        <f>PuntuacionZ!N20-InfoUniversidad!$CD20</f>
        <v>0.02631578947368418</v>
      </c>
      <c r="O20" s="105">
        <f>PuntuacionZ!O20-InfoUniversidad!$CD20</f>
        <v>0.02631578947368418</v>
      </c>
      <c r="P20" s="105">
        <f>PuntuacionZ!P20-InfoUniversidad!$CD20</f>
        <v>0.02631578947368418</v>
      </c>
      <c r="Q20" s="105">
        <f>PuntuacionZ!Q20-InfoUniversidad!$CD20</f>
        <v>0.02631578947368418</v>
      </c>
      <c r="R20" s="105">
        <f>PuntuacionZ!R20-InfoUniversidad!$CD20</f>
        <v>0.02631578947368418</v>
      </c>
      <c r="S20" s="105">
        <f>PuntuacionZ!S20-InfoUniversidad!$CD20</f>
        <v>0.02631578947368418</v>
      </c>
      <c r="T20" s="105">
        <f>PuntuacionZ!T20-InfoUniversidad!$CD20</f>
        <v>-0.9736842105263158</v>
      </c>
      <c r="U20" s="105">
        <f>PuntuacionZ!U20-InfoUniversidad!$CD20</f>
        <v>0.02631578947368418</v>
      </c>
      <c r="V20" s="105">
        <f>PuntuacionZ!V20-InfoUniversidad!$CD20</f>
        <v>0.02631578947368418</v>
      </c>
      <c r="W20" s="105">
        <f>PuntuacionZ!W20-InfoUniversidad!$CD20</f>
        <v>0.02631578947368418</v>
      </c>
      <c r="X20" s="105">
        <f>PuntuacionZ!X20-InfoUniversidad!$CD20</f>
        <v>0.02631578947368418</v>
      </c>
      <c r="Y20" s="105">
        <f>PuntuacionZ!Y20-InfoUniversidad!$CD20</f>
        <v>0.02631578947368418</v>
      </c>
      <c r="Z20" s="105">
        <f>PuntuacionZ!Z20-InfoUniversidad!$CD20</f>
        <v>0.02631578947368418</v>
      </c>
      <c r="AA20" s="105">
        <f>PuntuacionZ!AA20-InfoUniversidad!$CD20</f>
        <v>0.02631578947368418</v>
      </c>
      <c r="AB20" s="105">
        <f>PuntuacionZ!AB20-InfoUniversidad!$CD20</f>
        <v>0.02631578947368418</v>
      </c>
      <c r="AC20" s="105">
        <f>PuntuacionZ!AC20-InfoUniversidad!$CD20</f>
        <v>0.02631578947368418</v>
      </c>
      <c r="AD20" s="105">
        <f>PuntuacionZ!AD20-InfoUniversidad!$CD20</f>
        <v>0.02631578947368418</v>
      </c>
      <c r="AE20" s="105">
        <f>PuntuacionZ!AE20-InfoUniversidad!$CD20</f>
        <v>0.02631578947368418</v>
      </c>
      <c r="AF20" s="105">
        <f>PuntuacionZ!AF20-InfoUniversidad!$CD20</f>
        <v>0.02631578947368418</v>
      </c>
      <c r="AG20" s="105">
        <f>PuntuacionZ!AG20-InfoUniversidad!$CD20</f>
        <v>0.02631578947368418</v>
      </c>
      <c r="AH20" s="105">
        <f>PuntuacionZ!AH20-InfoUniversidad!$CD20</f>
        <v>0.02631578947368418</v>
      </c>
      <c r="AI20" s="105">
        <f>PuntuacionZ!AI20-InfoUniversidad!$CD20</f>
        <v>0.02631578947368418</v>
      </c>
      <c r="AJ20" s="105">
        <f>PuntuacionZ!AJ20-InfoUniversidad!$CD20</f>
        <v>0.02631578947368418</v>
      </c>
      <c r="AK20" s="105">
        <f>PuntuacionZ!AK20-InfoUniversidad!$CD20</f>
        <v>0.02631578947368418</v>
      </c>
      <c r="AL20" s="105">
        <f>PuntuacionZ!AL20-InfoUniversidad!$CD20</f>
        <v>0.02631578947368418</v>
      </c>
      <c r="AM20" s="105">
        <f>PuntuacionZ!AM20-InfoUniversidad!$CD20</f>
        <v>-0.9736842105263158</v>
      </c>
      <c r="AN20" s="105">
        <f>PuntuacionZ!AN20-InfoUniversidad!$CD20</f>
        <v>0.02631578947368418</v>
      </c>
      <c r="AO20" s="105">
        <f>PuntuacionZ!AO20-InfoUniversidad!$CD20</f>
        <v>0.02631578947368418</v>
      </c>
      <c r="AP20" s="105">
        <f>PuntuacionZ!AP20-InfoUniversidad!$CD20</f>
        <v>0.02631578947368418</v>
      </c>
      <c r="AQ20" s="105">
        <f>PuntuacionZ!AQ20-InfoUniversidad!$CD20</f>
        <v>0.02631578947368418</v>
      </c>
      <c r="AR20" s="105">
        <f>PuntuacionZ!AR20-InfoUniversidad!$CD20</f>
        <v>0.02631578947368418</v>
      </c>
      <c r="AS20" s="105">
        <f>PuntuacionZ!AS20-InfoUniversidad!$CD20</f>
        <v>0.02631578947368418</v>
      </c>
      <c r="AT20" s="105">
        <f>PuntuacionZ!AT20-InfoUniversidad!$CD20</f>
        <v>0.02631578947368418</v>
      </c>
      <c r="AU20" s="105">
        <f>PuntuacionZ!AU20-InfoUniversidad!$CD20</f>
        <v>0.02631578947368418</v>
      </c>
      <c r="AV20" s="105">
        <f>PuntuacionZ!AV20-InfoUniversidad!$CD20</f>
        <v>0.02631578947368418</v>
      </c>
      <c r="AW20" s="105">
        <f>PuntuacionZ!AW20-InfoUniversidad!$CD20</f>
        <v>0.02631578947368418</v>
      </c>
      <c r="AX20" s="105">
        <f>PuntuacionZ!AX20-InfoUniversidad!$CD20</f>
        <v>0.02631578947368418</v>
      </c>
      <c r="AY20" s="105">
        <f>PuntuacionZ!AY20-InfoUniversidad!$CD20</f>
        <v>0.02631578947368418</v>
      </c>
      <c r="AZ20" s="105">
        <f>PuntuacionZ!AZ20-InfoUniversidad!$CD20</f>
        <v>0.02631578947368418</v>
      </c>
      <c r="BA20" s="105">
        <f>PuntuacionZ!BA20-InfoUniversidad!$CD20</f>
        <v>0.02631578947368418</v>
      </c>
      <c r="BB20" s="105">
        <f>PuntuacionZ!BB20-InfoUniversidad!$CD20</f>
        <v>0.02631578947368418</v>
      </c>
      <c r="BC20" s="105">
        <f>PuntuacionZ!BC20-InfoUniversidad!$CD20</f>
        <v>0.02631578947368418</v>
      </c>
      <c r="BD20" s="105">
        <f>PuntuacionZ!BD20-InfoUniversidad!$CD20</f>
        <v>0.02631578947368418</v>
      </c>
      <c r="BE20" s="105">
        <f>PuntuacionZ!BE20-InfoUniversidad!$CD20</f>
        <v>0.02631578947368418</v>
      </c>
      <c r="BF20" s="105">
        <f>PuntuacionZ!BF20-InfoUniversidad!$CD20</f>
        <v>0.02631578947368418</v>
      </c>
      <c r="BG20" s="105">
        <f>PuntuacionZ!BG20-InfoUniversidad!$CD20</f>
        <v>0.02631578947368418</v>
      </c>
      <c r="BH20" s="105">
        <f>PuntuacionZ!BH20-InfoUniversidad!$CD20</f>
        <v>0.02631578947368418</v>
      </c>
      <c r="BI20" s="105">
        <f>PuntuacionZ!BI20-InfoUniversidad!$CD20</f>
        <v>0.02631578947368418</v>
      </c>
      <c r="BJ20" s="105">
        <f>PuntuacionZ!BJ20-InfoUniversidad!$CD20</f>
        <v>0.02631578947368418</v>
      </c>
      <c r="BK20" s="105">
        <f>PuntuacionZ!BK20-InfoUniversidad!$CD20</f>
        <v>0.02631578947368418</v>
      </c>
      <c r="BL20" s="105">
        <f>PuntuacionZ!BL20-InfoUniversidad!$CD20</f>
        <v>0.02631578947368418</v>
      </c>
      <c r="BM20" s="105">
        <f>PuntuacionZ!BM20-InfoUniversidad!$CD20</f>
        <v>0.02631578947368418</v>
      </c>
      <c r="BN20" s="105">
        <f>PuntuacionZ!BN20-InfoUniversidad!$CD20</f>
        <v>0.02631578947368418</v>
      </c>
      <c r="BO20" s="105">
        <f>PuntuacionZ!BO20-InfoUniversidad!$CD20</f>
        <v>0.02631578947368418</v>
      </c>
      <c r="BP20" s="105">
        <f>PuntuacionZ!BP20-InfoUniversidad!$CD20</f>
        <v>0.02631578947368418</v>
      </c>
      <c r="BQ20" s="105">
        <f>PuntuacionZ!BQ20-InfoUniversidad!$CD20</f>
        <v>0.02631578947368418</v>
      </c>
      <c r="BR20" s="105">
        <f>PuntuacionZ!BR20-InfoUniversidad!$CD20</f>
        <v>0.02631578947368418</v>
      </c>
      <c r="BS20" s="105">
        <f>PuntuacionZ!BS20-InfoUniversidad!$CD20</f>
        <v>0.02631578947368418</v>
      </c>
      <c r="BT20" s="105">
        <f>PuntuacionZ!BT20-InfoUniversidad!$CD20</f>
        <v>0.02631578947368418</v>
      </c>
      <c r="BU20" s="105">
        <f>PuntuacionZ!BU20-InfoUniversidad!$CD20</f>
        <v>0.02631578947368418</v>
      </c>
      <c r="BV20" s="105">
        <f>PuntuacionZ!BV20-InfoUniversidad!$CD20</f>
        <v>0.02631578947368418</v>
      </c>
      <c r="BW20" s="105">
        <f>PuntuacionZ!BW20-InfoUniversidad!$CD20</f>
        <v>0.02631578947368418</v>
      </c>
      <c r="BX20" s="105">
        <f>PuntuacionZ!BX20-InfoUniversidad!$CD20</f>
        <v>0.02631578947368418</v>
      </c>
      <c r="BY20" s="105">
        <f>PuntuacionZ!BY20-InfoUniversidad!$CD20</f>
        <v>0.02631578947368418</v>
      </c>
      <c r="BZ20" s="105">
        <f>PuntuacionZ!BZ20-InfoUniversidad!$CD20</f>
        <v>0.02631578947368418</v>
      </c>
      <c r="CA20" s="105">
        <f>PuntuacionZ!CA20-InfoUniversidad!$CD20</f>
        <v>0.02631578947368418</v>
      </c>
      <c r="CB20" s="105">
        <f>PuntuacionZ!CB20-InfoUniversidad!$CD20</f>
        <v>0.02631578947368418</v>
      </c>
    </row>
    <row r="21" spans="2:80" ht="12.75">
      <c r="B21" s="70">
        <f>Pesos!B22</f>
        <v>0</v>
      </c>
      <c r="C21" s="28" t="str">
        <f>Pesos!C22</f>
        <v>Software del campus virtual</v>
      </c>
      <c r="D21" s="28" t="str">
        <f>Pesos!D22</f>
        <v>¿El campus virtual/área virtual se ha desarrollado con software libre?</v>
      </c>
      <c r="E21" s="105">
        <f>PuntuacionZ!E21-InfoUniversidad!$CD21</f>
        <v>-0.6857142857142857</v>
      </c>
      <c r="F21" s="105">
        <f>PuntuacionZ!F21-InfoUniversidad!$CD21</f>
        <v>0.3142857142857143</v>
      </c>
      <c r="G21" s="105">
        <f>PuntuacionZ!G21-InfoUniversidad!$CD21</f>
        <v>-0.6857142857142857</v>
      </c>
      <c r="H21" s="105">
        <f>PuntuacionZ!H21-InfoUniversidad!$CD21</f>
        <v>-0.6857142857142857</v>
      </c>
      <c r="I21" s="105">
        <f>PuntuacionZ!I21-InfoUniversidad!$CD21</f>
        <v>0.3142857142857143</v>
      </c>
      <c r="J21" s="105">
        <f>PuntuacionZ!J21-InfoUniversidad!$CD21</f>
        <v>-0.6857142857142857</v>
      </c>
      <c r="K21" s="105">
        <f>PuntuacionZ!K21-InfoUniversidad!$CD21</f>
        <v>-0.6857142857142857</v>
      </c>
      <c r="L21" s="105">
        <f>PuntuacionZ!L21-InfoUniversidad!$CD21</f>
        <v>0.3142857142857143</v>
      </c>
      <c r="M21" s="105">
        <f>PuntuacionZ!M21-InfoUniversidad!$CD21</f>
        <v>-0.6857142857142857</v>
      </c>
      <c r="N21" s="105">
        <f>PuntuacionZ!N21-InfoUniversidad!$CD21</f>
        <v>-0.6857142857142857</v>
      </c>
      <c r="O21" s="105">
        <f>PuntuacionZ!O21-InfoUniversidad!$CD21</f>
        <v>0.3142857142857143</v>
      </c>
      <c r="P21" s="105">
        <f>PuntuacionZ!P21-InfoUniversidad!$CD21</f>
        <v>0.3142857142857143</v>
      </c>
      <c r="Q21" s="105">
        <f>PuntuacionZ!Q21-InfoUniversidad!$CD21</f>
        <v>-0.6857142857142857</v>
      </c>
      <c r="R21" s="105">
        <f>PuntuacionZ!R21-InfoUniversidad!$CD21</f>
        <v>-0.6857142857142857</v>
      </c>
      <c r="S21" s="105">
        <f>PuntuacionZ!S21-InfoUniversidad!$CD21</f>
        <v>-0.6857142857142857</v>
      </c>
      <c r="T21" s="105">
        <f>PuntuacionZ!T21-InfoUniversidad!$CD21</f>
        <v>-0.6857142857142857</v>
      </c>
      <c r="U21" s="105">
        <f>PuntuacionZ!U21-InfoUniversidad!$CD21</f>
        <v>0.3142857142857143</v>
      </c>
      <c r="V21" s="105">
        <f>PuntuacionZ!V21-InfoUniversidad!$CD21</f>
        <v>0.3142857142857143</v>
      </c>
      <c r="W21" s="105">
        <f>PuntuacionZ!W21-InfoUniversidad!$CD21</f>
        <v>0.3142857142857143</v>
      </c>
      <c r="X21" s="105">
        <f>PuntuacionZ!X21-InfoUniversidad!$CD21</f>
        <v>0.3142857142857143</v>
      </c>
      <c r="Y21" s="105">
        <f>PuntuacionZ!Y21-InfoUniversidad!$CD21</f>
        <v>0.3142857142857143</v>
      </c>
      <c r="Z21" s="105">
        <f>PuntuacionZ!Z21-InfoUniversidad!$CD21</f>
        <v>0.3142857142857143</v>
      </c>
      <c r="AA21" s="105">
        <f>PuntuacionZ!AA21-InfoUniversidad!$CD21</f>
        <v>0.3142857142857143</v>
      </c>
      <c r="AB21" s="105">
        <f>PuntuacionZ!AB21-InfoUniversidad!$CD21</f>
        <v>-0.6857142857142857</v>
      </c>
      <c r="AC21" s="105">
        <f>PuntuacionZ!AC21-InfoUniversidad!$CD21</f>
        <v>0.3142857142857143</v>
      </c>
      <c r="AD21" s="105">
        <f>PuntuacionZ!AD21-InfoUniversidad!$CD21</f>
        <v>0.3142857142857143</v>
      </c>
      <c r="AE21" s="105">
        <f>PuntuacionZ!AE21-InfoUniversidad!$CD21</f>
        <v>0.3142857142857143</v>
      </c>
      <c r="AF21" s="105">
        <f>PuntuacionZ!AF21-InfoUniversidad!$CD21</f>
        <v>0.3142857142857143</v>
      </c>
      <c r="AG21" s="105">
        <f>PuntuacionZ!AG21-InfoUniversidad!$CD21</f>
        <v>-0.6857142857142857</v>
      </c>
      <c r="AH21" s="105">
        <f>PuntuacionZ!AH21-InfoUniversidad!$CD21</f>
        <v>0.3142857142857143</v>
      </c>
      <c r="AI21" s="105">
        <f>PuntuacionZ!AI21-InfoUniversidad!$CD21</f>
        <v>-0.6857142857142857</v>
      </c>
      <c r="AJ21" s="105">
        <f>PuntuacionZ!AJ21-InfoUniversidad!$CD21</f>
        <v>0.3142857142857143</v>
      </c>
      <c r="AK21" s="105">
        <f>PuntuacionZ!AK21-InfoUniversidad!$CD21</f>
        <v>0.3142857142857143</v>
      </c>
      <c r="AL21" s="105">
        <f>PuntuacionZ!AL21-InfoUniversidad!$CD21</f>
        <v>0.3142857142857143</v>
      </c>
      <c r="AM21" s="105">
        <f>PuntuacionZ!AM21-InfoUniversidad!$CD21</f>
        <v>0.3142857142857143</v>
      </c>
      <c r="AN21" s="105">
        <f>PuntuacionZ!AN21-InfoUniversidad!$CD21</f>
        <v>-0.6857142857142857</v>
      </c>
      <c r="AO21" s="105">
        <f>PuntuacionZ!AO21-InfoUniversidad!$CD21</f>
        <v>-0.6857142857142857</v>
      </c>
      <c r="AP21" s="105">
        <f>PuntuacionZ!AP21-InfoUniversidad!$CD21</f>
        <v>0.3142857142857143</v>
      </c>
      <c r="AQ21" s="105">
        <f>PuntuacionZ!AQ21-InfoUniversidad!$CD21</f>
        <v>0.3142857142857143</v>
      </c>
      <c r="AR21" s="105">
        <f>PuntuacionZ!AR21-InfoUniversidad!$CD21</f>
        <v>0.3142857142857143</v>
      </c>
      <c r="AS21" s="105">
        <f>PuntuacionZ!AS21-InfoUniversidad!$CD21</f>
        <v>0.3142857142857143</v>
      </c>
      <c r="AT21" s="105">
        <f>PuntuacionZ!AT21-InfoUniversidad!$CD21</f>
        <v>0.3142857142857143</v>
      </c>
      <c r="AU21" s="105">
        <f>PuntuacionZ!AU21-InfoUniversidad!$CD21</f>
        <v>0.3142857142857143</v>
      </c>
      <c r="AV21" s="105">
        <f>PuntuacionZ!AV21-InfoUniversidad!$CD21</f>
        <v>0.3142857142857143</v>
      </c>
      <c r="AW21" s="105">
        <f>PuntuacionZ!AW21-InfoUniversidad!$CD21</f>
        <v>-0.6857142857142857</v>
      </c>
      <c r="AX21" s="105">
        <f>PuntuacionZ!AX21-InfoUniversidad!$CD21</f>
        <v>0.3142857142857143</v>
      </c>
      <c r="AY21" s="105">
        <f>PuntuacionZ!AY21-InfoUniversidad!$CD21</f>
        <v>-0.6857142857142857</v>
      </c>
      <c r="AZ21" s="105">
        <f>PuntuacionZ!AZ21-InfoUniversidad!$CD21</f>
        <v>-0.6857142857142857</v>
      </c>
      <c r="BA21" s="105">
        <f>PuntuacionZ!BA21-InfoUniversidad!$CD21</f>
        <v>0.3142857142857143</v>
      </c>
      <c r="BB21" s="105">
        <f>PuntuacionZ!BB21-InfoUniversidad!$CD21</f>
        <v>-0.6857142857142857</v>
      </c>
      <c r="BC21" s="105">
        <f>PuntuacionZ!BC21-InfoUniversidad!$CD21</f>
        <v>0.3142857142857143</v>
      </c>
      <c r="BD21" s="105">
        <f>PuntuacionZ!BD21-InfoUniversidad!$CD21</f>
        <v>-0.6857142857142857</v>
      </c>
      <c r="BE21" s="105">
        <f>PuntuacionZ!BE21-InfoUniversidad!$CD21</f>
        <v>0.3142857142857143</v>
      </c>
      <c r="BF21" s="105">
        <f>PuntuacionZ!BF21-InfoUniversidad!$CD21</f>
        <v>0.3142857142857143</v>
      </c>
      <c r="BG21" s="105">
        <f>PuntuacionZ!BG21-InfoUniversidad!$CD21</f>
        <v>0.3142857142857143</v>
      </c>
      <c r="BH21" s="105">
        <f>PuntuacionZ!BH21-InfoUniversidad!$CD21</f>
        <v>-0.6857142857142857</v>
      </c>
      <c r="BI21" s="105">
        <f>PuntuacionZ!BI21-InfoUniversidad!$CD21</f>
        <v>0.3142857142857143</v>
      </c>
      <c r="BJ21" s="105">
        <f>PuntuacionZ!BJ21-InfoUniversidad!$CD21</f>
        <v>0.3142857142857143</v>
      </c>
      <c r="BK21" s="105">
        <f>PuntuacionZ!BK21-InfoUniversidad!$CD21</f>
        <v>0.3142857142857143</v>
      </c>
      <c r="BL21" s="105">
        <f>PuntuacionZ!BL21-InfoUniversidad!$CD21</f>
        <v>-0.6857142857142857</v>
      </c>
      <c r="BM21" s="105">
        <f>PuntuacionZ!BM21-InfoUniversidad!$CD21</f>
        <v>0.3142857142857143</v>
      </c>
      <c r="BN21" s="105">
        <f>PuntuacionZ!BN21-InfoUniversidad!$CD21</f>
        <v>-0.6857142857142857</v>
      </c>
      <c r="BO21" s="105">
        <f>PuntuacionZ!BO21-InfoUniversidad!$CD21</f>
        <v>0.3142857142857143</v>
      </c>
      <c r="BP21" s="105">
        <f>PuntuacionZ!BP21-InfoUniversidad!$CD21</f>
        <v>-0.6857142857142857</v>
      </c>
      <c r="BQ21" s="105">
        <f>PuntuacionZ!BQ21-InfoUniversidad!$CD21</f>
        <v>0.3142857142857143</v>
      </c>
      <c r="BR21" s="105">
        <f>PuntuacionZ!BR21-InfoUniversidad!$CD21</f>
        <v>0.3142857142857143</v>
      </c>
      <c r="BS21" s="105">
        <f>PuntuacionZ!BS21-InfoUniversidad!$CD21</f>
        <v>-0.6857142857142857</v>
      </c>
      <c r="BT21" s="105">
        <f>PuntuacionZ!BT21-InfoUniversidad!$CD21</f>
        <v>0.3142857142857143</v>
      </c>
      <c r="BU21" s="105">
        <f>PuntuacionZ!BU21-InfoUniversidad!$CD21</f>
        <v>-0.6857142857142857</v>
      </c>
      <c r="BV21" s="105">
        <f>PuntuacionZ!BV21-InfoUniversidad!$CD21</f>
        <v>0.3142857142857143</v>
      </c>
      <c r="BW21" s="105">
        <f>PuntuacionZ!BW21-InfoUniversidad!$CD21</f>
        <v>0.3142857142857143</v>
      </c>
      <c r="BX21" s="105">
        <f>PuntuacionZ!BX21-InfoUniversidad!$CD21</f>
        <v>0.3142857142857143</v>
      </c>
      <c r="BY21" s="105">
        <f>PuntuacionZ!BY21-InfoUniversidad!$CD21</f>
        <v>0.3142857142857143</v>
      </c>
      <c r="BZ21" s="105">
        <f>PuntuacionZ!BZ21-InfoUniversidad!$CD21</f>
        <v>-0.6857142857142857</v>
      </c>
      <c r="CA21" s="105">
        <f>PuntuacionZ!CA21-InfoUniversidad!$CD21</f>
        <v>0.3142857142857143</v>
      </c>
      <c r="CB21" s="105">
        <f>PuntuacionZ!CB21-InfoUniversidad!$CD21</f>
        <v>0.3142857142857143</v>
      </c>
    </row>
    <row r="22" spans="2:80" ht="12.75">
      <c r="B22" s="70">
        <f>Pesos!B23</f>
        <v>0</v>
      </c>
      <c r="C22" s="28" t="str">
        <f>Pesos!C23</f>
        <v>Licencia de contenidos web</v>
      </c>
      <c r="D22" s="28" t="str">
        <f>Pesos!D23</f>
        <v>¿La web de la universidad utiliza alguna licencia de contenidos libre?</v>
      </c>
      <c r="E22" s="105">
        <f>PuntuacionZ!E22-InfoUniversidad!$CD22</f>
        <v>-0.02631578947368421</v>
      </c>
      <c r="F22" s="105">
        <f>PuntuacionZ!F22-InfoUniversidad!$CD22</f>
        <v>-0.02631578947368421</v>
      </c>
      <c r="G22" s="105">
        <f>PuntuacionZ!G22-InfoUniversidad!$CD22</f>
        <v>-0.02631578947368421</v>
      </c>
      <c r="H22" s="105">
        <f>PuntuacionZ!H22-InfoUniversidad!$CD22</f>
        <v>-0.02631578947368421</v>
      </c>
      <c r="I22" s="105">
        <f>PuntuacionZ!I22-InfoUniversidad!$CD22</f>
        <v>-0.02631578947368421</v>
      </c>
      <c r="J22" s="105">
        <f>PuntuacionZ!J22-InfoUniversidad!$CD22</f>
        <v>-0.02631578947368421</v>
      </c>
      <c r="K22" s="105">
        <f>PuntuacionZ!K22-InfoUniversidad!$CD22</f>
        <v>-0.02631578947368421</v>
      </c>
      <c r="L22" s="105">
        <f>PuntuacionZ!L22-InfoUniversidad!$CD22</f>
        <v>-0.02631578947368421</v>
      </c>
      <c r="M22" s="105">
        <f>PuntuacionZ!M22-InfoUniversidad!$CD22</f>
        <v>-0.02631578947368421</v>
      </c>
      <c r="N22" s="105">
        <f>PuntuacionZ!N22-InfoUniversidad!$CD22</f>
        <v>-0.02631578947368421</v>
      </c>
      <c r="O22" s="105">
        <f>PuntuacionZ!O22-InfoUniversidad!$CD22</f>
        <v>-0.02631578947368421</v>
      </c>
      <c r="P22" s="105">
        <f>PuntuacionZ!P22-InfoUniversidad!$CD22</f>
        <v>-0.02631578947368421</v>
      </c>
      <c r="Q22" s="105">
        <f>PuntuacionZ!Q22-InfoUniversidad!$CD22</f>
        <v>-0.02631578947368421</v>
      </c>
      <c r="R22" s="105">
        <f>PuntuacionZ!R22-InfoUniversidad!$CD22</f>
        <v>-0.02631578947368421</v>
      </c>
      <c r="S22" s="105">
        <f>PuntuacionZ!S22-InfoUniversidad!$CD22</f>
        <v>-0.02631578947368421</v>
      </c>
      <c r="T22" s="105">
        <f>PuntuacionZ!T22-InfoUniversidad!$CD22</f>
        <v>-0.02631578947368421</v>
      </c>
      <c r="U22" s="105">
        <f>PuntuacionZ!U22-InfoUniversidad!$CD22</f>
        <v>-0.02631578947368421</v>
      </c>
      <c r="V22" s="105">
        <f>PuntuacionZ!V22-InfoUniversidad!$CD22</f>
        <v>-0.02631578947368421</v>
      </c>
      <c r="W22" s="105">
        <f>PuntuacionZ!W22-InfoUniversidad!$CD22</f>
        <v>-0.02631578947368421</v>
      </c>
      <c r="X22" s="105">
        <f>PuntuacionZ!X22-InfoUniversidad!$CD22</f>
        <v>-0.02631578947368421</v>
      </c>
      <c r="Y22" s="105">
        <f>PuntuacionZ!Y22-InfoUniversidad!$CD22</f>
        <v>-0.02631578947368421</v>
      </c>
      <c r="Z22" s="105">
        <f>PuntuacionZ!Z22-InfoUniversidad!$CD22</f>
        <v>-0.02631578947368421</v>
      </c>
      <c r="AA22" s="105">
        <f>PuntuacionZ!AA22-InfoUniversidad!$CD22</f>
        <v>-0.02631578947368421</v>
      </c>
      <c r="AB22" s="105">
        <f>PuntuacionZ!AB22-InfoUniversidad!$CD22</f>
        <v>0.9736842105263158</v>
      </c>
      <c r="AC22" s="105">
        <f>PuntuacionZ!AC22-InfoUniversidad!$CD22</f>
        <v>-0.02631578947368421</v>
      </c>
      <c r="AD22" s="105">
        <f>PuntuacionZ!AD22-InfoUniversidad!$CD22</f>
        <v>-0.02631578947368421</v>
      </c>
      <c r="AE22" s="105">
        <f>PuntuacionZ!AE22-InfoUniversidad!$CD22</f>
        <v>-0.02631578947368421</v>
      </c>
      <c r="AF22" s="105">
        <f>PuntuacionZ!AF22-InfoUniversidad!$CD22</f>
        <v>-0.02631578947368421</v>
      </c>
      <c r="AG22" s="105">
        <f>PuntuacionZ!AG22-InfoUniversidad!$CD22</f>
        <v>-0.02631578947368421</v>
      </c>
      <c r="AH22" s="105">
        <f>PuntuacionZ!AH22-InfoUniversidad!$CD22</f>
        <v>-0.02631578947368421</v>
      </c>
      <c r="AI22" s="105">
        <f>PuntuacionZ!AI22-InfoUniversidad!$CD22</f>
        <v>-0.02631578947368421</v>
      </c>
      <c r="AJ22" s="105">
        <f>PuntuacionZ!AJ22-InfoUniversidad!$CD22</f>
        <v>-0.02631578947368421</v>
      </c>
      <c r="AK22" s="105">
        <f>PuntuacionZ!AK22-InfoUniversidad!$CD22</f>
        <v>-0.02631578947368421</v>
      </c>
      <c r="AL22" s="105">
        <f>PuntuacionZ!AL22-InfoUniversidad!$CD22</f>
        <v>-0.02631578947368421</v>
      </c>
      <c r="AM22" s="105">
        <f>PuntuacionZ!AM22-InfoUniversidad!$CD22</f>
        <v>-0.02631578947368421</v>
      </c>
      <c r="AN22" s="105">
        <f>PuntuacionZ!AN22-InfoUniversidad!$CD22</f>
        <v>-0.02631578947368421</v>
      </c>
      <c r="AO22" s="105">
        <f>PuntuacionZ!AO22-InfoUniversidad!$CD22</f>
        <v>-0.02631578947368421</v>
      </c>
      <c r="AP22" s="105">
        <f>PuntuacionZ!AP22-InfoUniversidad!$CD22</f>
        <v>-0.02631578947368421</v>
      </c>
      <c r="AQ22" s="105">
        <f>PuntuacionZ!AQ22-InfoUniversidad!$CD22</f>
        <v>-0.02631578947368421</v>
      </c>
      <c r="AR22" s="105">
        <f>PuntuacionZ!AR22-InfoUniversidad!$CD22</f>
        <v>-0.02631578947368421</v>
      </c>
      <c r="AS22" s="105">
        <f>PuntuacionZ!AS22-InfoUniversidad!$CD22</f>
        <v>-0.02631578947368421</v>
      </c>
      <c r="AT22" s="105">
        <f>PuntuacionZ!AT22-InfoUniversidad!$CD22</f>
        <v>-0.02631578947368421</v>
      </c>
      <c r="AU22" s="105">
        <f>PuntuacionZ!AU22-InfoUniversidad!$CD22</f>
        <v>-0.02631578947368421</v>
      </c>
      <c r="AV22" s="105">
        <f>PuntuacionZ!AV22-InfoUniversidad!$CD22</f>
        <v>-0.02631578947368421</v>
      </c>
      <c r="AW22" s="105">
        <f>PuntuacionZ!AW22-InfoUniversidad!$CD22</f>
        <v>-0.02631578947368421</v>
      </c>
      <c r="AX22" s="105">
        <f>PuntuacionZ!AX22-InfoUniversidad!$CD22</f>
        <v>-0.02631578947368421</v>
      </c>
      <c r="AY22" s="105">
        <f>PuntuacionZ!AY22-InfoUniversidad!$CD22</f>
        <v>-0.02631578947368421</v>
      </c>
      <c r="AZ22" s="105">
        <f>PuntuacionZ!AZ22-InfoUniversidad!$CD22</f>
        <v>-0.02631578947368421</v>
      </c>
      <c r="BA22" s="105">
        <f>PuntuacionZ!BA22-InfoUniversidad!$CD22</f>
        <v>-0.02631578947368421</v>
      </c>
      <c r="BB22" s="105">
        <f>PuntuacionZ!BB22-InfoUniversidad!$CD22</f>
        <v>0.9736842105263158</v>
      </c>
      <c r="BC22" s="105">
        <f>PuntuacionZ!BC22-InfoUniversidad!$CD22</f>
        <v>-0.02631578947368421</v>
      </c>
      <c r="BD22" s="105">
        <f>PuntuacionZ!BD22-InfoUniversidad!$CD22</f>
        <v>-0.02631578947368421</v>
      </c>
      <c r="BE22" s="105">
        <f>PuntuacionZ!BE22-InfoUniversidad!$CD22</f>
        <v>-0.02631578947368421</v>
      </c>
      <c r="BF22" s="105">
        <f>PuntuacionZ!BF22-InfoUniversidad!$CD22</f>
        <v>-0.02631578947368421</v>
      </c>
      <c r="BG22" s="105">
        <f>PuntuacionZ!BG22-InfoUniversidad!$CD22</f>
        <v>-0.02631578947368421</v>
      </c>
      <c r="BH22" s="105">
        <f>PuntuacionZ!BH22-InfoUniversidad!$CD22</f>
        <v>-0.02631578947368421</v>
      </c>
      <c r="BI22" s="105">
        <f>PuntuacionZ!BI22-InfoUniversidad!$CD22</f>
        <v>-0.02631578947368421</v>
      </c>
      <c r="BJ22" s="105">
        <f>PuntuacionZ!BJ22-InfoUniversidad!$CD22</f>
        <v>-0.02631578947368421</v>
      </c>
      <c r="BK22" s="105">
        <f>PuntuacionZ!BK22-InfoUniversidad!$CD22</f>
        <v>-0.02631578947368421</v>
      </c>
      <c r="BL22" s="105">
        <f>PuntuacionZ!BL22-InfoUniversidad!$CD22</f>
        <v>-0.02631578947368421</v>
      </c>
      <c r="BM22" s="105">
        <f>PuntuacionZ!BM22-InfoUniversidad!$CD22</f>
        <v>-0.02631578947368421</v>
      </c>
      <c r="BN22" s="105">
        <f>PuntuacionZ!BN22-InfoUniversidad!$CD22</f>
        <v>-0.02631578947368421</v>
      </c>
      <c r="BO22" s="105">
        <f>PuntuacionZ!BO22-InfoUniversidad!$CD22</f>
        <v>-0.02631578947368421</v>
      </c>
      <c r="BP22" s="105">
        <f>PuntuacionZ!BP22-InfoUniversidad!$CD22</f>
        <v>-0.02631578947368421</v>
      </c>
      <c r="BQ22" s="105">
        <f>PuntuacionZ!BQ22-InfoUniversidad!$CD22</f>
        <v>-0.02631578947368421</v>
      </c>
      <c r="BR22" s="105">
        <f>PuntuacionZ!BR22-InfoUniversidad!$CD22</f>
        <v>-0.02631578947368421</v>
      </c>
      <c r="BS22" s="105">
        <f>PuntuacionZ!BS22-InfoUniversidad!$CD22</f>
        <v>-0.02631578947368421</v>
      </c>
      <c r="BT22" s="105">
        <f>PuntuacionZ!BT22-InfoUniversidad!$CD22</f>
        <v>-0.02631578947368421</v>
      </c>
      <c r="BU22" s="105">
        <f>PuntuacionZ!BU22-InfoUniversidad!$CD22</f>
        <v>-0.02631578947368421</v>
      </c>
      <c r="BV22" s="105">
        <f>PuntuacionZ!BV22-InfoUniversidad!$CD22</f>
        <v>-0.02631578947368421</v>
      </c>
      <c r="BW22" s="105">
        <f>PuntuacionZ!BW22-InfoUniversidad!$CD22</f>
        <v>-0.02631578947368421</v>
      </c>
      <c r="BX22" s="105">
        <f>PuntuacionZ!BX22-InfoUniversidad!$CD22</f>
        <v>-0.02631578947368421</v>
      </c>
      <c r="BY22" s="105">
        <f>PuntuacionZ!BY22-InfoUniversidad!$CD22</f>
        <v>-0.02631578947368421</v>
      </c>
      <c r="BZ22" s="105">
        <f>PuntuacionZ!BZ22-InfoUniversidad!$CD22</f>
        <v>-0.02631578947368421</v>
      </c>
      <c r="CA22" s="105">
        <f>PuntuacionZ!CA22-InfoUniversidad!$CD22</f>
        <v>-0.02631578947368421</v>
      </c>
      <c r="CB22" s="105">
        <f>PuntuacionZ!CB22-InfoUniversidad!$CD22</f>
        <v>-0.02631578947368421</v>
      </c>
    </row>
    <row r="23" spans="2:80" ht="12.75">
      <c r="B23" s="70">
        <f>Pesos!B24</f>
        <v>0</v>
      </c>
      <c r="C23" s="28" t="str">
        <f>Pesos!C24</f>
        <v>Servidor web</v>
      </c>
      <c r="D23" s="28" t="str">
        <f>Pesos!D24</f>
        <v>¿El servidor de la web principal de la universidad es libre? (Apache, Nginx...)</v>
      </c>
      <c r="E23" s="105">
        <f>PuntuacionZ!E23-InfoUniversidad!$CD23</f>
        <v>0.16666666666666663</v>
      </c>
      <c r="F23" s="105">
        <f>PuntuacionZ!F23-InfoUniversidad!$CD23</f>
        <v>0.16666666666666663</v>
      </c>
      <c r="G23" s="105">
        <f>PuntuacionZ!G23-InfoUniversidad!$CD23</f>
        <v>-0.8333333333333334</v>
      </c>
      <c r="H23" s="105">
        <f>PuntuacionZ!H23-InfoUniversidad!$CD23</f>
        <v>0.16666666666666663</v>
      </c>
      <c r="I23" s="105">
        <f>PuntuacionZ!I23-InfoUniversidad!$CD23</f>
        <v>0.16666666666666663</v>
      </c>
      <c r="J23" s="105">
        <f>PuntuacionZ!J23-InfoUniversidad!$CD23</f>
        <v>0.16666666666666663</v>
      </c>
      <c r="K23" s="105">
        <f>PuntuacionZ!K23-InfoUniversidad!$CD23</f>
        <v>0.16666666666666663</v>
      </c>
      <c r="L23" s="105">
        <f>PuntuacionZ!L23-InfoUniversidad!$CD23</f>
        <v>0.16666666666666663</v>
      </c>
      <c r="M23" s="105">
        <f>PuntuacionZ!M23-InfoUniversidad!$CD23</f>
        <v>0.16666666666666663</v>
      </c>
      <c r="N23" s="105">
        <f>PuntuacionZ!N23-InfoUniversidad!$CD23</f>
        <v>-0.8333333333333334</v>
      </c>
      <c r="O23" s="105">
        <f>PuntuacionZ!O23-InfoUniversidad!$CD23</f>
        <v>-0.8333333333333334</v>
      </c>
      <c r="P23" s="105">
        <f>PuntuacionZ!P23-InfoUniversidad!$CD23</f>
        <v>0.16666666666666663</v>
      </c>
      <c r="Q23" s="105">
        <f>PuntuacionZ!Q23-InfoUniversidad!$CD23</f>
        <v>0.16666666666666663</v>
      </c>
      <c r="R23" s="105">
        <f>PuntuacionZ!R23-InfoUniversidad!$CD23</f>
        <v>0.16666666666666663</v>
      </c>
      <c r="S23" s="105">
        <f>PuntuacionZ!S23-InfoUniversidad!$CD23</f>
        <v>0.16666666666666663</v>
      </c>
      <c r="T23" s="105">
        <f>PuntuacionZ!T23-InfoUniversidad!$CD23</f>
        <v>-0.8333333333333334</v>
      </c>
      <c r="U23" s="105">
        <f>PuntuacionZ!U23-InfoUniversidad!$CD23</f>
        <v>-0.8333333333333334</v>
      </c>
      <c r="V23" s="105">
        <f>PuntuacionZ!V23-InfoUniversidad!$CD23</f>
        <v>-0.8333333333333334</v>
      </c>
      <c r="W23" s="105">
        <f>PuntuacionZ!W23-InfoUniversidad!$CD23</f>
        <v>0.16666666666666663</v>
      </c>
      <c r="X23" s="105">
        <f>PuntuacionZ!X23-InfoUniversidad!$CD23</f>
        <v>0.16666666666666663</v>
      </c>
      <c r="Y23" s="105">
        <f>PuntuacionZ!Y23-InfoUniversidad!$CD23</f>
        <v>0.16666666666666663</v>
      </c>
      <c r="Z23" s="105">
        <f>PuntuacionZ!Z23-InfoUniversidad!$CD23</f>
        <v>0.16666666666666663</v>
      </c>
      <c r="AA23" s="105">
        <f>PuntuacionZ!AA23-InfoUniversidad!$CD23</f>
        <v>0.16666666666666663</v>
      </c>
      <c r="AB23" s="105">
        <f>PuntuacionZ!AB23-InfoUniversidad!$CD23</f>
        <v>-0.8333333333333334</v>
      </c>
      <c r="AC23" s="105">
        <f>PuntuacionZ!AC23-InfoUniversidad!$CD23</f>
        <v>0.16666666666666663</v>
      </c>
      <c r="AD23" s="105">
        <f>PuntuacionZ!AD23-InfoUniversidad!$CD23</f>
        <v>0.16666666666666663</v>
      </c>
      <c r="AE23" s="105">
        <f>PuntuacionZ!AE23-InfoUniversidad!$CD23</f>
        <v>-0.8333333333333334</v>
      </c>
      <c r="AF23" s="105">
        <f>PuntuacionZ!AF23-InfoUniversidad!$CD23</f>
        <v>0.16666666666666663</v>
      </c>
      <c r="AG23" s="105">
        <f>PuntuacionZ!AG23-InfoUniversidad!$CD23</f>
        <v>-0.8333333333333334</v>
      </c>
      <c r="AH23" s="105">
        <f>PuntuacionZ!AH23-InfoUniversidad!$CD23</f>
        <v>0.16666666666666663</v>
      </c>
      <c r="AI23" s="105">
        <f>PuntuacionZ!AI23-InfoUniversidad!$CD23</f>
        <v>-0.8333333333333334</v>
      </c>
      <c r="AJ23" s="105">
        <f>PuntuacionZ!AJ23-InfoUniversidad!$CD23</f>
        <v>0.16666666666666663</v>
      </c>
      <c r="AK23" s="105">
        <f>PuntuacionZ!AK23-InfoUniversidad!$CD23</f>
        <v>0.16666666666666663</v>
      </c>
      <c r="AL23" s="105">
        <f>PuntuacionZ!AL23-InfoUniversidad!$CD23</f>
        <v>-0.8333333333333334</v>
      </c>
      <c r="AM23" s="105">
        <f>PuntuacionZ!AM23-InfoUniversidad!$CD23</f>
        <v>0.16666666666666663</v>
      </c>
      <c r="AN23" s="105">
        <f>PuntuacionZ!AN23-InfoUniversidad!$CD23</f>
        <v>0.16666666666666663</v>
      </c>
      <c r="AO23" s="105">
        <f>PuntuacionZ!AO23-InfoUniversidad!$CD23</f>
        <v>0.16666666666666663</v>
      </c>
      <c r="AP23" s="105">
        <f>PuntuacionZ!AP23-InfoUniversidad!$CD23</f>
        <v>0.16666666666666663</v>
      </c>
      <c r="AQ23" s="105">
        <f>PuntuacionZ!AQ23-InfoUniversidad!$CD23</f>
        <v>-0.8333333333333334</v>
      </c>
      <c r="AR23" s="105">
        <f>PuntuacionZ!AR23-InfoUniversidad!$CD23</f>
        <v>0.16666666666666663</v>
      </c>
      <c r="AS23" s="105">
        <f>PuntuacionZ!AS23-InfoUniversidad!$CD23</f>
        <v>0.16666666666666663</v>
      </c>
      <c r="AT23" s="105">
        <f>PuntuacionZ!AT23-InfoUniversidad!$CD23</f>
        <v>0.16666666666666663</v>
      </c>
      <c r="AU23" s="105">
        <f>PuntuacionZ!AU23-InfoUniversidad!$CD23</f>
        <v>0.16666666666666663</v>
      </c>
      <c r="AV23" s="105">
        <f>PuntuacionZ!AV23-InfoUniversidad!$CD23</f>
        <v>0.16666666666666663</v>
      </c>
      <c r="AW23" s="105">
        <f>PuntuacionZ!AW23-InfoUniversidad!$CD23</f>
        <v>-0.8333333333333334</v>
      </c>
      <c r="AX23" s="105">
        <f>PuntuacionZ!AX23-InfoUniversidad!$CD23</f>
        <v>0.16666666666666663</v>
      </c>
      <c r="AY23" s="105">
        <f>PuntuacionZ!AY23-InfoUniversidad!$CD23</f>
        <v>0.16666666666666663</v>
      </c>
      <c r="AZ23" s="105">
        <f>PuntuacionZ!AZ23-InfoUniversidad!$CD23</f>
        <v>0.16666666666666663</v>
      </c>
      <c r="BA23" s="105">
        <f>PuntuacionZ!BA23-InfoUniversidad!$CD23</f>
        <v>0.16666666666666663</v>
      </c>
      <c r="BB23" s="105">
        <f>PuntuacionZ!BB23-InfoUniversidad!$CD23</f>
        <v>0.16666666666666663</v>
      </c>
      <c r="BC23" s="105">
        <f>PuntuacionZ!BC23-InfoUniversidad!$CD23</f>
        <v>0.16666666666666663</v>
      </c>
      <c r="BD23" s="105">
        <f>PuntuacionZ!BD23-InfoUniversidad!$CD23</f>
        <v>-0.8333333333333334</v>
      </c>
      <c r="BE23" s="105">
        <f>PuntuacionZ!BE23-InfoUniversidad!$CD23</f>
        <v>0.16666666666666663</v>
      </c>
      <c r="BF23" s="105">
        <f>PuntuacionZ!BF23-InfoUniversidad!$CD23</f>
        <v>0.16666666666666663</v>
      </c>
      <c r="BG23" s="105">
        <f>PuntuacionZ!BG23-InfoUniversidad!$CD23</f>
        <v>0.16666666666666663</v>
      </c>
      <c r="BH23" s="105">
        <f>PuntuacionZ!BH23-InfoUniversidad!$CD23</f>
        <v>-0.8333333333333334</v>
      </c>
      <c r="BI23" s="105">
        <f>PuntuacionZ!BI23-InfoUniversidad!$CD23</f>
        <v>0.16666666666666663</v>
      </c>
      <c r="BJ23" s="105">
        <f>PuntuacionZ!BJ23-InfoUniversidad!$CD23</f>
        <v>0.16666666666666663</v>
      </c>
      <c r="BK23" s="105">
        <f>PuntuacionZ!BK23-InfoUniversidad!$CD23</f>
        <v>0.16666666666666663</v>
      </c>
      <c r="BL23" s="105">
        <f>PuntuacionZ!BL23-InfoUniversidad!$CD23</f>
        <v>0.16666666666666663</v>
      </c>
      <c r="BM23" s="105">
        <f>PuntuacionZ!BM23-InfoUniversidad!$CD23</f>
        <v>0.16666666666666663</v>
      </c>
      <c r="BN23" s="105">
        <f>PuntuacionZ!BN23-InfoUniversidad!$CD23</f>
        <v>0.16666666666666663</v>
      </c>
      <c r="BO23" s="105">
        <f>PuntuacionZ!BO23-InfoUniversidad!$CD23</f>
        <v>0.16666666666666663</v>
      </c>
      <c r="BP23" s="105">
        <f>PuntuacionZ!BP23-InfoUniversidad!$CD23</f>
        <v>0.16666666666666663</v>
      </c>
      <c r="BQ23" s="105">
        <f>PuntuacionZ!BQ23-InfoUniversidad!$CD23</f>
        <v>0.16666666666666663</v>
      </c>
      <c r="BR23" s="105">
        <f>PuntuacionZ!BR23-InfoUniversidad!$CD23</f>
        <v>0.16666666666666663</v>
      </c>
      <c r="BS23" s="105">
        <f>PuntuacionZ!BS23-InfoUniversidad!$CD23</f>
        <v>0.16666666666666663</v>
      </c>
      <c r="BT23" s="105">
        <f>PuntuacionZ!BT23-InfoUniversidad!$CD23</f>
        <v>0.16666666666666663</v>
      </c>
      <c r="BU23" s="105">
        <f>PuntuacionZ!BU23-InfoUniversidad!$CD23</f>
        <v>0.16666666666666663</v>
      </c>
      <c r="BV23" s="105">
        <f>PuntuacionZ!BV23-InfoUniversidad!$CD23</f>
        <v>0.16666666666666663</v>
      </c>
      <c r="BW23" s="105">
        <f>PuntuacionZ!BW23-InfoUniversidad!$CD23</f>
        <v>0.16666666666666663</v>
      </c>
      <c r="BX23" s="105">
        <f>PuntuacionZ!BX23-InfoUniversidad!$CD23</f>
        <v>0.16666666666666663</v>
      </c>
      <c r="BY23" s="105">
        <f>PuntuacionZ!BY23-InfoUniversidad!$CD23</f>
        <v>0.16666666666666663</v>
      </c>
      <c r="BZ23" s="105">
        <f>PuntuacionZ!BZ23-InfoUniversidad!$CD23</f>
        <v>0.16666666666666663</v>
      </c>
      <c r="CA23" s="105">
        <f>PuntuacionZ!CA23-InfoUniversidad!$CD23</f>
        <v>0.16666666666666663</v>
      </c>
      <c r="CB23" s="105">
        <f>PuntuacionZ!CB23-InfoUniversidad!$CD23</f>
        <v>0.16666666666666663</v>
      </c>
    </row>
    <row r="24" spans="2:80" ht="12.75">
      <c r="B24" s="70" t="str">
        <f>Pesos!B25</f>
        <v>Divulgación</v>
      </c>
      <c r="C24" s="28" t="str">
        <f>Pesos!C25</f>
        <v>Eventos organizados</v>
      </c>
      <c r="D24" s="28" t="str">
        <f>Pesos!D25</f>
        <v>¿La universidad ha organizado íntegramente algún evento sobre software libre (ponencias, charlas,  talleres...) en los úlitmos 12 meses?</v>
      </c>
      <c r="E24" s="105">
        <f>PuntuacionZ!E24-InfoUniversidad!$CD24</f>
        <v>0.1643835616438356</v>
      </c>
      <c r="F24" s="105">
        <f>PuntuacionZ!F24-InfoUniversidad!$CD24</f>
        <v>0.1643835616438356</v>
      </c>
      <c r="G24" s="105">
        <f>PuntuacionZ!G24-InfoUniversidad!$CD24</f>
        <v>0.1643835616438356</v>
      </c>
      <c r="H24" s="105">
        <f>PuntuacionZ!H24-InfoUniversidad!$CD24</f>
        <v>0.1643835616438356</v>
      </c>
      <c r="I24" s="105">
        <f>PuntuacionZ!I24-InfoUniversidad!$CD24</f>
        <v>0.1643835616438356</v>
      </c>
      <c r="J24" s="105">
        <f>PuntuacionZ!J24-InfoUniversidad!$CD24</f>
        <v>-0.8356164383561644</v>
      </c>
      <c r="K24" s="105">
        <f>PuntuacionZ!K24-InfoUniversidad!$CD24</f>
        <v>-0.8356164383561644</v>
      </c>
      <c r="L24" s="105">
        <f>PuntuacionZ!L24-InfoUniversidad!$CD24</f>
        <v>0.1643835616438356</v>
      </c>
      <c r="M24" s="105">
        <f>PuntuacionZ!M24-InfoUniversidad!$CD24</f>
        <v>0.1643835616438356</v>
      </c>
      <c r="N24" s="105">
        <f>PuntuacionZ!N24-InfoUniversidad!$CD24</f>
        <v>0.1643835616438356</v>
      </c>
      <c r="O24" s="105">
        <f>PuntuacionZ!O24-InfoUniversidad!$CD24</f>
        <v>0.1643835616438356</v>
      </c>
      <c r="P24" s="105">
        <f>PuntuacionZ!P24-InfoUniversidad!$CD24</f>
        <v>0.1643835616438356</v>
      </c>
      <c r="Q24" s="105">
        <f>PuntuacionZ!Q24-InfoUniversidad!$CD24</f>
        <v>-0.8356164383561644</v>
      </c>
      <c r="R24" s="105">
        <f>PuntuacionZ!R24-InfoUniversidad!$CD24</f>
        <v>-0.8356164383561644</v>
      </c>
      <c r="S24" s="105">
        <f>PuntuacionZ!S24-InfoUniversidad!$CD24</f>
        <v>-0.8356164383561644</v>
      </c>
      <c r="T24" s="105">
        <f>PuntuacionZ!T24-InfoUniversidad!$CD24</f>
        <v>0.1643835616438356</v>
      </c>
      <c r="U24" s="105">
        <f>PuntuacionZ!U24-InfoUniversidad!$CD24</f>
        <v>-0.8356164383561644</v>
      </c>
      <c r="V24" s="105">
        <f>PuntuacionZ!V24-InfoUniversidad!$CD24</f>
        <v>0.1643835616438356</v>
      </c>
      <c r="W24" s="105">
        <f>PuntuacionZ!W24-InfoUniversidad!$CD24</f>
        <v>0.1643835616438356</v>
      </c>
      <c r="X24" s="105">
        <f>PuntuacionZ!X24-InfoUniversidad!$CD24</f>
        <v>0.1643835616438356</v>
      </c>
      <c r="Y24" s="105">
        <f>PuntuacionZ!Y24-InfoUniversidad!$CD24</f>
        <v>0.1643835616438356</v>
      </c>
      <c r="Z24" s="105">
        <f>PuntuacionZ!Z24-InfoUniversidad!$CD24</f>
        <v>0.1643835616438356</v>
      </c>
      <c r="AA24" s="105">
        <f>PuntuacionZ!AA24-InfoUniversidad!$CD24</f>
        <v>0.1643835616438356</v>
      </c>
      <c r="AB24" s="105">
        <f>PuntuacionZ!AB24-InfoUniversidad!$CD24</f>
        <v>0.1643835616438356</v>
      </c>
      <c r="AC24" s="105">
        <f>PuntuacionZ!AC24-InfoUniversidad!$CD24</f>
        <v>-0.8356164383561644</v>
      </c>
      <c r="AD24" s="105">
        <f>PuntuacionZ!AD24-InfoUniversidad!$CD24</f>
        <v>-0.8356164383561644</v>
      </c>
      <c r="AE24" s="105">
        <f>PuntuacionZ!AE24-InfoUniversidad!$CD24</f>
        <v>0.1643835616438356</v>
      </c>
      <c r="AF24" s="105">
        <f>PuntuacionZ!AF24-InfoUniversidad!$CD24</f>
        <v>0.1643835616438356</v>
      </c>
      <c r="AG24" s="105">
        <f>PuntuacionZ!AG24-InfoUniversidad!$CD24</f>
        <v>0.1643835616438356</v>
      </c>
      <c r="AH24" s="105">
        <f>PuntuacionZ!AH24-InfoUniversidad!$CD24</f>
        <v>-0.8356164383561644</v>
      </c>
      <c r="AI24" s="105">
        <f>PuntuacionZ!AI24-InfoUniversidad!$CD24</f>
        <v>-0.8356164383561644</v>
      </c>
      <c r="AJ24" s="105">
        <f>PuntuacionZ!AJ24-InfoUniversidad!$CD24</f>
        <v>0.1643835616438356</v>
      </c>
      <c r="AK24" s="105">
        <f>PuntuacionZ!AK24-InfoUniversidad!$CD24</f>
        <v>0.1643835616438356</v>
      </c>
      <c r="AL24" s="105">
        <f>PuntuacionZ!AL24-InfoUniversidad!$CD24</f>
        <v>0.1643835616438356</v>
      </c>
      <c r="AM24" s="105">
        <f>PuntuacionZ!AM24-InfoUniversidad!$CD24</f>
        <v>-0.8356164383561644</v>
      </c>
      <c r="AN24" s="105">
        <f>PuntuacionZ!AN24-InfoUniversidad!$CD24</f>
        <v>-0.8356164383561644</v>
      </c>
      <c r="AO24" s="105">
        <f>PuntuacionZ!AO24-InfoUniversidad!$CD24</f>
        <v>0.1643835616438356</v>
      </c>
      <c r="AP24" s="105">
        <f>PuntuacionZ!AP24-InfoUniversidad!$CD24</f>
        <v>0.1643835616438356</v>
      </c>
      <c r="AQ24" s="105">
        <f>PuntuacionZ!AQ24-InfoUniversidad!$CD24</f>
        <v>0.1643835616438356</v>
      </c>
      <c r="AR24" s="105">
        <f>PuntuacionZ!AR24-InfoUniversidad!$CD24</f>
        <v>0.1643835616438356</v>
      </c>
      <c r="AS24" s="105">
        <f>PuntuacionZ!AS24-InfoUniversidad!$CD24</f>
        <v>0.1643835616438356</v>
      </c>
      <c r="AT24" s="105">
        <f>PuntuacionZ!AT24-InfoUniversidad!$CD24</f>
        <v>0.1643835616438356</v>
      </c>
      <c r="AU24" s="105">
        <f>PuntuacionZ!AU24-InfoUniversidad!$CD24</f>
        <v>0.1643835616438356</v>
      </c>
      <c r="AV24" s="105">
        <f>PuntuacionZ!AV24-InfoUniversidad!$CD24</f>
        <v>0.1643835616438356</v>
      </c>
      <c r="AW24" s="105">
        <f>PuntuacionZ!AW24-InfoUniversidad!$CD24</f>
        <v>0.1643835616438356</v>
      </c>
      <c r="AX24" s="105">
        <f>PuntuacionZ!AX24-InfoUniversidad!$CD24</f>
        <v>0.1643835616438356</v>
      </c>
      <c r="AY24" s="105">
        <f>PuntuacionZ!AY24-InfoUniversidad!$CD24</f>
        <v>0.1643835616438356</v>
      </c>
      <c r="AZ24" s="105">
        <f>PuntuacionZ!AZ24-InfoUniversidad!$CD24</f>
        <v>0.1643835616438356</v>
      </c>
      <c r="BA24" s="105">
        <f>PuntuacionZ!BA24-InfoUniversidad!$CD24</f>
        <v>0.1643835616438356</v>
      </c>
      <c r="BB24" s="105">
        <f>PuntuacionZ!BB24-InfoUniversidad!$CD24</f>
        <v>0.1643835616438356</v>
      </c>
      <c r="BC24" s="105">
        <f>PuntuacionZ!BC24-InfoUniversidad!$CD24</f>
        <v>0.1643835616438356</v>
      </c>
      <c r="BD24" s="105">
        <f>PuntuacionZ!BD24-InfoUniversidad!$CD24</f>
        <v>-0.8356164383561644</v>
      </c>
      <c r="BE24" s="105">
        <f>PuntuacionZ!BE24-InfoUniversidad!$CD24</f>
        <v>0.1643835616438356</v>
      </c>
      <c r="BF24" s="105">
        <f>PuntuacionZ!BF24-InfoUniversidad!$CD24</f>
        <v>0.1643835616438356</v>
      </c>
      <c r="BG24" s="105">
        <f>PuntuacionZ!BG24-InfoUniversidad!$CD24</f>
        <v>0.1643835616438356</v>
      </c>
      <c r="BH24" s="105">
        <f>PuntuacionZ!BH24-InfoUniversidad!$CD24</f>
        <v>0.1643835616438356</v>
      </c>
      <c r="BI24" s="105">
        <f>PuntuacionZ!BI24-InfoUniversidad!$CD24</f>
        <v>0.1643835616438356</v>
      </c>
      <c r="BJ24" s="105">
        <f>PuntuacionZ!BJ24-InfoUniversidad!$CD24</f>
        <v>0.1643835616438356</v>
      </c>
      <c r="BK24" s="105">
        <f>PuntuacionZ!BK24-InfoUniversidad!$CD24</f>
        <v>0.1643835616438356</v>
      </c>
      <c r="BL24" s="105">
        <f>PuntuacionZ!BL24-InfoUniversidad!$CD24</f>
        <v>0.1643835616438356</v>
      </c>
      <c r="BM24" s="105">
        <f>PuntuacionZ!BM24-InfoUniversidad!$CD24</f>
        <v>0.1643835616438356</v>
      </c>
      <c r="BN24" s="105">
        <f>PuntuacionZ!BN24-InfoUniversidad!$CD24</f>
        <v>0.1643835616438356</v>
      </c>
      <c r="BO24" s="105">
        <f>PuntuacionZ!BO24-InfoUniversidad!$CD24</f>
        <v>0.1643835616438356</v>
      </c>
      <c r="BP24" s="105">
        <f>PuntuacionZ!BP24-InfoUniversidad!$CD24</f>
        <v>0.1643835616438356</v>
      </c>
      <c r="BQ24" s="105">
        <f>PuntuacionZ!BQ24-InfoUniversidad!$CD24</f>
        <v>0.1643835616438356</v>
      </c>
      <c r="BR24" s="105">
        <f>PuntuacionZ!BR24-InfoUniversidad!$CD24</f>
        <v>0.1643835616438356</v>
      </c>
      <c r="BS24" s="105">
        <f>PuntuacionZ!BS24-InfoUniversidad!$CD24</f>
        <v>0.1643835616438356</v>
      </c>
      <c r="BT24" s="105">
        <f>PuntuacionZ!BT24-InfoUniversidad!$CD24</f>
        <v>0.1643835616438356</v>
      </c>
      <c r="BU24" s="105">
        <f>PuntuacionZ!BU24-InfoUniversidad!$CD24</f>
        <v>0.1643835616438356</v>
      </c>
      <c r="BV24" s="105">
        <f>PuntuacionZ!BV24-InfoUniversidad!$CD24</f>
        <v>0.1643835616438356</v>
      </c>
      <c r="BW24" s="105">
        <f>PuntuacionZ!BW24-InfoUniversidad!$CD24</f>
        <v>0.1643835616438356</v>
      </c>
      <c r="BX24" s="105">
        <f>PuntuacionZ!BX24-InfoUniversidad!$CD24</f>
        <v>0.1643835616438356</v>
      </c>
      <c r="BY24" s="105">
        <f>PuntuacionZ!BY24-InfoUniversidad!$CD24</f>
        <v>0.1643835616438356</v>
      </c>
      <c r="BZ24" s="105">
        <f>PuntuacionZ!BZ24-InfoUniversidad!$CD24</f>
        <v>-0.8356164383561644</v>
      </c>
      <c r="CA24" s="105">
        <f>PuntuacionZ!CA24-InfoUniversidad!$CD24</f>
        <v>-0.8356164383561644</v>
      </c>
      <c r="CB24" s="105">
        <f>PuntuacionZ!CB24-InfoUniversidad!$CD24</f>
        <v>0.1643835616438356</v>
      </c>
    </row>
    <row r="25" spans="2:80" ht="12.75">
      <c r="B25" s="70">
        <f>Pesos!B26</f>
        <v>0</v>
      </c>
      <c r="C25" s="28" t="str">
        <f>Pesos!C26</f>
        <v>Premio local CuSL</v>
      </c>
      <c r="D25" s="28" t="str">
        <f>Pesos!D26</f>
        <v>Número de premios locales que la universidad ha organizado para el Concurso Universitario de Software Libre</v>
      </c>
      <c r="E25" s="105">
        <f>NORMSDIST(PuntuacionZ!E25)-0.5</f>
        <v>-0.10396393297008699</v>
      </c>
      <c r="F25" s="105">
        <f>NORMSDIST(PuntuacionZ!F25)-0.5</f>
        <v>-0.10396393297008699</v>
      </c>
      <c r="G25" s="105">
        <f>NORMSDIST(PuntuacionZ!G25)-0.5</f>
        <v>-0.10396393297008699</v>
      </c>
      <c r="H25" s="105">
        <f>NORMSDIST(PuntuacionZ!H25)-0.5</f>
        <v>-0.10396393297008699</v>
      </c>
      <c r="I25" s="105">
        <f>NORMSDIST(PuntuacionZ!I25)-0.5</f>
        <v>-0.10396393297008699</v>
      </c>
      <c r="J25" s="105">
        <f>NORMSDIST(PuntuacionZ!J25)-0.5</f>
        <v>-0.10396393297008699</v>
      </c>
      <c r="K25" s="105">
        <f>NORMSDIST(PuntuacionZ!K25)-0.5</f>
        <v>-0.10396393297008699</v>
      </c>
      <c r="L25" s="105">
        <f>NORMSDIST(PuntuacionZ!L25)-0.5</f>
        <v>-0.10396393297008699</v>
      </c>
      <c r="M25" s="105">
        <f>NORMSDIST(PuntuacionZ!M25)-0.5</f>
        <v>-0.10396393297008699</v>
      </c>
      <c r="N25" s="105">
        <f>NORMSDIST(PuntuacionZ!N25)-0.5</f>
        <v>-0.10396393297008699</v>
      </c>
      <c r="O25" s="105">
        <f>NORMSDIST(PuntuacionZ!O25)-0.5</f>
        <v>-0.10396393297008699</v>
      </c>
      <c r="P25" s="105">
        <f>NORMSDIST(PuntuacionZ!P25)-0.5</f>
        <v>-0.10396393297008699</v>
      </c>
      <c r="Q25" s="105">
        <f>NORMSDIST(PuntuacionZ!Q25)-0.5</f>
        <v>-0.10396393297008699</v>
      </c>
      <c r="R25" s="105">
        <f>NORMSDIST(PuntuacionZ!R25)-0.5</f>
        <v>-0.10396393297008699</v>
      </c>
      <c r="S25" s="105">
        <f>NORMSDIST(PuntuacionZ!S25)-0.5</f>
        <v>-0.10396393297008699</v>
      </c>
      <c r="T25" s="105">
        <f>NORMSDIST(PuntuacionZ!T25)-0.5</f>
        <v>-0.10396393297008699</v>
      </c>
      <c r="U25" s="105">
        <f>NORMSDIST(PuntuacionZ!U25)-0.5</f>
        <v>-0.10396393297008699</v>
      </c>
      <c r="V25" s="105">
        <f>NORMSDIST(PuntuacionZ!V25)-0.5</f>
        <v>-0.10396393297008699</v>
      </c>
      <c r="W25" s="105">
        <f>NORMSDIST(PuntuacionZ!W25)-0.5</f>
        <v>-0.10396393297008699</v>
      </c>
      <c r="X25" s="105">
        <f>NORMSDIST(PuntuacionZ!X25)-0.5</f>
        <v>-0.10396393297008699</v>
      </c>
      <c r="Y25" s="105">
        <f>NORMSDIST(PuntuacionZ!Y25)-0.5</f>
        <v>-0.10396393297008699</v>
      </c>
      <c r="Z25" s="105">
        <f>NORMSDIST(PuntuacionZ!Z25)-0.5</f>
        <v>-0.10396393297008699</v>
      </c>
      <c r="AA25" s="105">
        <f>NORMSDIST(PuntuacionZ!AA25)-0.5</f>
        <v>-0.10396393297008699</v>
      </c>
      <c r="AB25" s="105">
        <f>NORMSDIST(PuntuacionZ!AB25)-0.5</f>
        <v>-0.10396393297008699</v>
      </c>
      <c r="AC25" s="105">
        <f>NORMSDIST(PuntuacionZ!AC25)-0.5</f>
        <v>-0.10396393297008699</v>
      </c>
      <c r="AD25" s="105">
        <f>NORMSDIST(PuntuacionZ!AD25)-0.5</f>
        <v>-0.10396393297008699</v>
      </c>
      <c r="AE25" s="105">
        <f>NORMSDIST(PuntuacionZ!AE25)-0.5</f>
        <v>-0.10396393297008699</v>
      </c>
      <c r="AF25" s="105">
        <f>NORMSDIST(PuntuacionZ!AF25)-0.5</f>
        <v>-0.10396393297008699</v>
      </c>
      <c r="AG25" s="105">
        <f>NORMSDIST(PuntuacionZ!AG25)-0.5</f>
        <v>-0.10396393297008699</v>
      </c>
      <c r="AH25" s="105">
        <f>NORMSDIST(PuntuacionZ!AH25)-0.5</f>
        <v>-0.10396393297008699</v>
      </c>
      <c r="AI25" s="105">
        <f>NORMSDIST(PuntuacionZ!AI25)-0.5</f>
        <v>-0.10396393297008699</v>
      </c>
      <c r="AJ25" s="105">
        <f>NORMSDIST(PuntuacionZ!AJ25)-0.5</f>
        <v>0.4999092320825044</v>
      </c>
      <c r="AK25" s="105">
        <f>NORMSDIST(PuntuacionZ!AK25)-0.5</f>
        <v>-0.10396393297008699</v>
      </c>
      <c r="AL25" s="105">
        <f>NORMSDIST(PuntuacionZ!AL25)-0.5</f>
        <v>-0.10396393297008699</v>
      </c>
      <c r="AM25" s="105">
        <f>NORMSDIST(PuntuacionZ!AM25)-0.5</f>
        <v>-0.10396393297008699</v>
      </c>
      <c r="AN25" s="105">
        <f>NORMSDIST(PuntuacionZ!AN25)-0.5</f>
        <v>-0.10396393297008699</v>
      </c>
      <c r="AO25" s="105">
        <f>NORMSDIST(PuntuacionZ!AO25)-0.5</f>
        <v>-0.10396393297008699</v>
      </c>
      <c r="AP25" s="105">
        <f>NORMSDIST(PuntuacionZ!AP25)-0.5</f>
        <v>0.4999092320825044</v>
      </c>
      <c r="AQ25" s="105">
        <f>NORMSDIST(PuntuacionZ!AQ25)-0.5</f>
        <v>-0.10396393297008699</v>
      </c>
      <c r="AR25" s="105">
        <f>NORMSDIST(PuntuacionZ!AR25)-0.5</f>
        <v>0.4999092320825044</v>
      </c>
      <c r="AS25" s="105">
        <f>NORMSDIST(PuntuacionZ!AS25)-0.5</f>
        <v>-0.10396393297008699</v>
      </c>
      <c r="AT25" s="105">
        <f>NORMSDIST(PuntuacionZ!AT25)-0.5</f>
        <v>-0.10396393297008699</v>
      </c>
      <c r="AU25" s="105">
        <f>NORMSDIST(PuntuacionZ!AU25)-0.5</f>
        <v>-0.10396393297008699</v>
      </c>
      <c r="AV25" s="105">
        <f>NORMSDIST(PuntuacionZ!AV25)-0.5</f>
        <v>-0.10396393297008699</v>
      </c>
      <c r="AW25" s="105">
        <f>NORMSDIST(PuntuacionZ!AW25)-0.5</f>
        <v>-0.10396393297008699</v>
      </c>
      <c r="AX25" s="105">
        <f>NORMSDIST(PuntuacionZ!AX25)-0.5</f>
        <v>-0.10396393297008699</v>
      </c>
      <c r="AY25" s="105">
        <f>NORMSDIST(PuntuacionZ!AY25)-0.5</f>
        <v>-0.10396393297008699</v>
      </c>
      <c r="AZ25" s="105">
        <f>NORMSDIST(PuntuacionZ!AZ25)-0.5</f>
        <v>-0.10396393297008699</v>
      </c>
      <c r="BA25" s="105">
        <f>NORMSDIST(PuntuacionZ!BA25)-0.5</f>
        <v>-0.10396393297008699</v>
      </c>
      <c r="BB25" s="105">
        <f>NORMSDIST(PuntuacionZ!BB25)-0.5</f>
        <v>-0.10396393297008699</v>
      </c>
      <c r="BC25" s="105">
        <f>NORMSDIST(PuntuacionZ!BC25)-0.5</f>
        <v>-0.10396393297008699</v>
      </c>
      <c r="BD25" s="105">
        <f>NORMSDIST(PuntuacionZ!BD25)-0.5</f>
        <v>-0.10396393297008699</v>
      </c>
      <c r="BE25" s="105">
        <f>NORMSDIST(PuntuacionZ!BE25)-0.5</f>
        <v>-0.10396393297008699</v>
      </c>
      <c r="BF25" s="105">
        <f>NORMSDIST(PuntuacionZ!BF25)-0.5</f>
        <v>-0.10396393297008699</v>
      </c>
      <c r="BG25" s="105">
        <f>NORMSDIST(PuntuacionZ!BG25)-0.5</f>
        <v>-0.10396393297008699</v>
      </c>
      <c r="BH25" s="105">
        <f>NORMSDIST(PuntuacionZ!BH25)-0.5</f>
        <v>-0.10396393297008699</v>
      </c>
      <c r="BI25" s="105">
        <f>NORMSDIST(PuntuacionZ!BI25)-0.5</f>
        <v>-0.10396393297008699</v>
      </c>
      <c r="BJ25" s="105">
        <f>NORMSDIST(PuntuacionZ!BJ25)-0.5</f>
        <v>-0.10396393297008699</v>
      </c>
      <c r="BK25" s="105">
        <f>NORMSDIST(PuntuacionZ!BK25)-0.5</f>
        <v>-0.10396393297008699</v>
      </c>
      <c r="BL25" s="105">
        <f>NORMSDIST(PuntuacionZ!BL25)-0.5</f>
        <v>-0.10396393297008699</v>
      </c>
      <c r="BM25" s="105">
        <f>NORMSDIST(PuntuacionZ!BM25)-0.5</f>
        <v>-0.10396393297008699</v>
      </c>
      <c r="BN25" s="105">
        <f>NORMSDIST(PuntuacionZ!BN25)-0.5</f>
        <v>-0.10396393297008699</v>
      </c>
      <c r="BO25" s="105">
        <f>NORMSDIST(PuntuacionZ!BO25)-0.5</f>
        <v>-0.10396393297008699</v>
      </c>
      <c r="BP25" s="105">
        <f>NORMSDIST(PuntuacionZ!BP25)-0.5</f>
        <v>-0.10396393297008699</v>
      </c>
      <c r="BQ25" s="105">
        <f>NORMSDIST(PuntuacionZ!BQ25)-0.5</f>
        <v>-0.10396393297008699</v>
      </c>
      <c r="BR25" s="105">
        <f>NORMSDIST(PuntuacionZ!BR25)-0.5</f>
        <v>-0.10396393297008699</v>
      </c>
      <c r="BS25" s="105">
        <f>NORMSDIST(PuntuacionZ!BS25)-0.5</f>
        <v>0.4999092320825044</v>
      </c>
      <c r="BT25" s="105">
        <f>NORMSDIST(PuntuacionZ!BT25)-0.5</f>
        <v>-0.10396393297008699</v>
      </c>
      <c r="BU25" s="105">
        <f>NORMSDIST(PuntuacionZ!BU25)-0.5</f>
        <v>-0.10396393297008699</v>
      </c>
      <c r="BV25" s="105">
        <f>NORMSDIST(PuntuacionZ!BV25)-0.5</f>
        <v>-0.10396393297008699</v>
      </c>
      <c r="BW25" s="105">
        <f>NORMSDIST(PuntuacionZ!BW25)-0.5</f>
        <v>-0.10396393297008699</v>
      </c>
      <c r="BX25" s="105">
        <f>NORMSDIST(PuntuacionZ!BX25)-0.5</f>
        <v>-0.10396393297008699</v>
      </c>
      <c r="BY25" s="105">
        <f>NORMSDIST(PuntuacionZ!BY25)-0.5</f>
        <v>-0.10396393297008699</v>
      </c>
      <c r="BZ25" s="105">
        <f>NORMSDIST(PuntuacionZ!BZ25)-0.5</f>
        <v>-0.10396393297008699</v>
      </c>
      <c r="CA25" s="105">
        <f>NORMSDIST(PuntuacionZ!CA25)-0.5</f>
        <v>-0.10396393297008699</v>
      </c>
      <c r="CB25" s="105">
        <f>NORMSDIST(PuntuacionZ!CB25)-0.5</f>
        <v>0.4999092320825044</v>
      </c>
    </row>
    <row r="26" spans="2:80" ht="12.75">
      <c r="B26" s="70" t="str">
        <f>Pesos!B27</f>
        <v>Webmetría</v>
      </c>
      <c r="C26" s="28" t="str">
        <f>Pesos!C27</f>
        <v>Web Impact Factor (WIF)</v>
      </c>
      <c r="D26" s="28" t="str">
        <f>Pesos!D27</f>
        <v>Número total de enlaces externos * número total de dominios diferentes que contiene esos enlaces</v>
      </c>
      <c r="E26" s="105">
        <f>NORMSDIST(PuntuacionZ!E26)-0.5</f>
        <v>-0.062083825697894446</v>
      </c>
      <c r="F26" s="105">
        <f>NORMSDIST(PuntuacionZ!F26)-0.5</f>
        <v>-0.062083825697894446</v>
      </c>
      <c r="G26" s="105">
        <f>NORMSDIST(PuntuacionZ!G26)-0.5</f>
        <v>-0.062083825697894446</v>
      </c>
      <c r="H26" s="105">
        <f>NORMSDIST(PuntuacionZ!H26)-0.5</f>
        <v>-0.062083825697894446</v>
      </c>
      <c r="I26" s="105">
        <f>NORMSDIST(PuntuacionZ!I26)-0.5</f>
        <v>-0.06028558355508962</v>
      </c>
      <c r="J26" s="105">
        <f>NORMSDIST(PuntuacionZ!J26)-0.5</f>
        <v>-0.062083825697894446</v>
      </c>
      <c r="K26" s="105">
        <f>NORMSDIST(PuntuacionZ!K26)-0.5</f>
        <v>-0.062083825697894446</v>
      </c>
      <c r="L26" s="105">
        <f>NORMSDIST(PuntuacionZ!L26)-0.5</f>
        <v>-0.062083825697894446</v>
      </c>
      <c r="M26" s="105">
        <f>NORMSDIST(PuntuacionZ!M26)-0.5</f>
        <v>-0.062083825697894446</v>
      </c>
      <c r="N26" s="105">
        <f>NORMSDIST(PuntuacionZ!N26)-0.5</f>
        <v>0.0525615326502743</v>
      </c>
      <c r="O26" s="105">
        <f>NORMSDIST(PuntuacionZ!O26)-0.5</f>
        <v>-0.062083825697894446</v>
      </c>
      <c r="P26" s="105">
        <f>NORMSDIST(PuntuacionZ!P26)-0.5</f>
        <v>-0.062083825697894446</v>
      </c>
      <c r="Q26" s="105">
        <f>NORMSDIST(PuntuacionZ!Q26)-0.5</f>
        <v>-0.062083825697894446</v>
      </c>
      <c r="R26" s="105">
        <f>NORMSDIST(PuntuacionZ!R26)-0.5</f>
        <v>-0.062083825697894446</v>
      </c>
      <c r="S26" s="105">
        <f>NORMSDIST(PuntuacionZ!S26)-0.5</f>
        <v>-0.062083825697894446</v>
      </c>
      <c r="T26" s="105">
        <f>NORMSDIST(PuntuacionZ!T26)-0.5</f>
        <v>-0.062083825697894446</v>
      </c>
      <c r="U26" s="105">
        <f>NORMSDIST(PuntuacionZ!U26)-0.5</f>
        <v>-0.062083825697894446</v>
      </c>
      <c r="V26" s="105">
        <f>NORMSDIST(PuntuacionZ!V26)-0.5</f>
        <v>-0.062083825697894446</v>
      </c>
      <c r="W26" s="105">
        <f>NORMSDIST(PuntuacionZ!W26)-0.5</f>
        <v>-0.06208352881800394</v>
      </c>
      <c r="X26" s="105">
        <f>NORMSDIST(PuntuacionZ!X26)-0.5</f>
        <v>-0.062083825697894446</v>
      </c>
      <c r="Y26" s="105">
        <f>NORMSDIST(PuntuacionZ!Y26)-0.5</f>
        <v>-0.062083825697894446</v>
      </c>
      <c r="Z26" s="105">
        <f>NORMSDIST(PuntuacionZ!Z26)-0.5</f>
        <v>-0.062083825697894446</v>
      </c>
      <c r="AA26" s="105">
        <f>NORMSDIST(PuntuacionZ!AA26)-0.5</f>
        <v>-0.062083825697894446</v>
      </c>
      <c r="AB26" s="105">
        <f>NORMSDIST(PuntuacionZ!AB26)-0.5</f>
        <v>-0.062083825697894446</v>
      </c>
      <c r="AC26" s="105">
        <f>NORMSDIST(PuntuacionZ!AC26)-0.5</f>
        <v>-0.062083825697894446</v>
      </c>
      <c r="AD26" s="105">
        <f>NORMSDIST(PuntuacionZ!AD26)-0.5</f>
        <v>-0.062083825697894446</v>
      </c>
      <c r="AE26" s="105">
        <f>NORMSDIST(PuntuacionZ!AE26)-0.5</f>
        <v>-0.062083825697894446</v>
      </c>
      <c r="AF26" s="105">
        <f>NORMSDIST(PuntuacionZ!AF26)-0.5</f>
        <v>-0.062083825697894446</v>
      </c>
      <c r="AG26" s="105">
        <f>NORMSDIST(PuntuacionZ!AG26)-0.5</f>
        <v>-0.062083825697894446</v>
      </c>
      <c r="AH26" s="105">
        <f>NORMSDIST(PuntuacionZ!AH26)-0.5</f>
        <v>-0.062083825697894446</v>
      </c>
      <c r="AI26" s="105">
        <f>NORMSDIST(PuntuacionZ!AI26)-0.5</f>
        <v>-0.062083825697894446</v>
      </c>
      <c r="AJ26" s="105">
        <f>NORMSDIST(PuntuacionZ!AJ26)-0.5</f>
        <v>0.4188597027923092</v>
      </c>
      <c r="AK26" s="105">
        <f>NORMSDIST(PuntuacionZ!AK26)-0.5</f>
        <v>-0.06199801453708631</v>
      </c>
      <c r="AL26" s="105">
        <f>NORMSDIST(PuntuacionZ!AL26)-0.5</f>
        <v>-0.062083825697894446</v>
      </c>
      <c r="AM26" s="105">
        <f>NORMSDIST(PuntuacionZ!AM26)-0.5</f>
        <v>-0.062083825697894446</v>
      </c>
      <c r="AN26" s="105">
        <f>NORMSDIST(PuntuacionZ!AN26)-0.5</f>
        <v>-0.062083825697894446</v>
      </c>
      <c r="AO26" s="105">
        <f>NORMSDIST(PuntuacionZ!AO26)-0.5</f>
        <v>-0.062083825697894446</v>
      </c>
      <c r="AP26" s="105">
        <f>NORMSDIST(PuntuacionZ!AP26)-0.5</f>
        <v>-0.062083825697894446</v>
      </c>
      <c r="AQ26" s="105">
        <f>NORMSDIST(PuntuacionZ!AQ26)-0.5</f>
        <v>-0.062083825697894446</v>
      </c>
      <c r="AR26" s="105">
        <f>NORMSDIST(PuntuacionZ!AR26)-0.5</f>
        <v>0.33316409148542103</v>
      </c>
      <c r="AS26" s="105">
        <f>NORMSDIST(PuntuacionZ!AS26)-0.5</f>
        <v>-0.02996535240278042</v>
      </c>
      <c r="AT26" s="105">
        <f>NORMSDIST(PuntuacionZ!AT26)-0.5</f>
        <v>-0.062083825697894446</v>
      </c>
      <c r="AU26" s="105">
        <f>NORMSDIST(PuntuacionZ!AU26)-0.5</f>
        <v>-0.062083825697894446</v>
      </c>
      <c r="AV26" s="105">
        <f>NORMSDIST(PuntuacionZ!AV26)-0.5</f>
        <v>-0.062083825697894446</v>
      </c>
      <c r="AW26" s="105">
        <f>NORMSDIST(PuntuacionZ!AW26)-0.5</f>
        <v>-0.062083825697894446</v>
      </c>
      <c r="AX26" s="105">
        <f>NORMSDIST(PuntuacionZ!AX26)-0.5</f>
        <v>-0.062083825697894446</v>
      </c>
      <c r="AY26" s="105">
        <f>NORMSDIST(PuntuacionZ!AY26)-0.5</f>
        <v>-0.062083825697894446</v>
      </c>
      <c r="AZ26" s="105">
        <f>NORMSDIST(PuntuacionZ!AZ26)-0.5</f>
        <v>-0.062083825697894446</v>
      </c>
      <c r="BA26" s="105">
        <f>NORMSDIST(PuntuacionZ!BA26)-0.5</f>
        <v>-0.062083825697894446</v>
      </c>
      <c r="BB26" s="105">
        <f>NORMSDIST(PuntuacionZ!BB26)-0.5</f>
        <v>-0.062083825697894446</v>
      </c>
      <c r="BC26" s="105">
        <f>NORMSDIST(PuntuacionZ!BC26)-0.5</f>
        <v>-0.062083825697894446</v>
      </c>
      <c r="BD26" s="105">
        <f>NORMSDIST(PuntuacionZ!BD26)-0.5</f>
        <v>-0.062083825697894446</v>
      </c>
      <c r="BE26" s="105">
        <f>NORMSDIST(PuntuacionZ!BE26)-0.5</f>
        <v>-0.062083825697894446</v>
      </c>
      <c r="BF26" s="105">
        <f>NORMSDIST(PuntuacionZ!BF26)-0.5</f>
        <v>-0.062083825697894446</v>
      </c>
      <c r="BG26" s="105">
        <f>NORMSDIST(PuntuacionZ!BG26)-0.5</f>
        <v>-0.062083825697894446</v>
      </c>
      <c r="BH26" s="105">
        <f>NORMSDIST(PuntuacionZ!BH26)-0.5</f>
        <v>-0.062083825697894446</v>
      </c>
      <c r="BI26" s="105">
        <f>NORMSDIST(PuntuacionZ!BI26)-0.5</f>
        <v>-0.062083825697894446</v>
      </c>
      <c r="BJ26" s="105">
        <f>NORMSDIST(PuntuacionZ!BJ26)-0.5</f>
        <v>-0.062083825697894446</v>
      </c>
      <c r="BK26" s="105">
        <f>NORMSDIST(PuntuacionZ!BK26)-0.5</f>
        <v>-0.062083825697894446</v>
      </c>
      <c r="BL26" s="105">
        <f>NORMSDIST(PuntuacionZ!BL26)-0.5</f>
        <v>-0.062083825697894446</v>
      </c>
      <c r="BM26" s="105">
        <f>NORMSDIST(PuntuacionZ!BM26)-0.5</f>
        <v>-0.062083825697894446</v>
      </c>
      <c r="BN26" s="105">
        <f>NORMSDIST(PuntuacionZ!BN26)-0.5</f>
        <v>-0.062083825697894446</v>
      </c>
      <c r="BO26" s="105">
        <f>NORMSDIST(PuntuacionZ!BO26)-0.5</f>
        <v>-0.062083825697894446</v>
      </c>
      <c r="BP26" s="105">
        <f>NORMSDIST(PuntuacionZ!BP26)-0.5</f>
        <v>-0.062083825697894446</v>
      </c>
      <c r="BQ26" s="105">
        <f>NORMSDIST(PuntuacionZ!BQ26)-0.5</f>
        <v>-0.062083825697894446</v>
      </c>
      <c r="BR26" s="105">
        <f>NORMSDIST(PuntuacionZ!BR26)-0.5</f>
        <v>-0.062083825697894446</v>
      </c>
      <c r="BS26" s="105">
        <f>NORMSDIST(PuntuacionZ!BS26)-0.5</f>
        <v>-0.05288634515539836</v>
      </c>
      <c r="BT26" s="105">
        <f>NORMSDIST(PuntuacionZ!BT26)-0.5</f>
        <v>-0.029478860291640818</v>
      </c>
      <c r="BU26" s="105">
        <f>NORMSDIST(PuntuacionZ!BU26)-0.5</f>
        <v>-0.062083814279437766</v>
      </c>
      <c r="BV26" s="105">
        <f>NORMSDIST(PuntuacionZ!BV26)-0.5</f>
        <v>-0.062083825697894446</v>
      </c>
      <c r="BW26" s="105">
        <f>NORMSDIST(PuntuacionZ!BW26)-0.5</f>
        <v>-0.062083825697894446</v>
      </c>
      <c r="BX26" s="105">
        <f>NORMSDIST(PuntuacionZ!BX26)-0.5</f>
        <v>-0.062083825697894446</v>
      </c>
      <c r="BY26" s="105">
        <f>NORMSDIST(PuntuacionZ!BY26)-0.5</f>
        <v>0.006145421627040348</v>
      </c>
      <c r="BZ26" s="105">
        <f>NORMSDIST(PuntuacionZ!BZ26)-0.5</f>
        <v>-0.062083825697894446</v>
      </c>
      <c r="CA26" s="105">
        <f>NORMSDIST(PuntuacionZ!CA26)-0.5</f>
        <v>-0.062083825697894446</v>
      </c>
      <c r="CB26" s="105">
        <f>NORMSDIST(PuntuacionZ!CB26)-0.5</f>
        <v>0.5</v>
      </c>
    </row>
    <row r="27" spans="2:80" ht="12.75">
      <c r="B27" s="70">
        <f>Pesos!B28</f>
        <v>0</v>
      </c>
      <c r="C27" s="28" t="str">
        <f>Pesos!C28</f>
        <v>Dispersión del impacto de las citaciones recientes</v>
      </c>
      <c r="D27" s="28" t="str">
        <f>Pesos!D28</f>
        <v>Número de dominios diferentes tienen un enlace hacia la OSL</v>
      </c>
      <c r="E27" s="105">
        <f>NORMSDIST(PuntuacionZ!E27)-0.5</f>
        <v>-0.10476438077092792</v>
      </c>
      <c r="F27" s="105">
        <f>NORMSDIST(PuntuacionZ!F27)-0.5</f>
        <v>-0.10476438077092792</v>
      </c>
      <c r="G27" s="105">
        <f>NORMSDIST(PuntuacionZ!G27)-0.5</f>
        <v>-0.10476438077092792</v>
      </c>
      <c r="H27" s="105">
        <f>NORMSDIST(PuntuacionZ!H27)-0.5</f>
        <v>-0.10476438077092792</v>
      </c>
      <c r="I27" s="105">
        <f>NORMSDIST(PuntuacionZ!I27)-0.5</f>
        <v>0.042492484761692206</v>
      </c>
      <c r="J27" s="105">
        <f>NORMSDIST(PuntuacionZ!J27)-0.5</f>
        <v>-0.10476438077092792</v>
      </c>
      <c r="K27" s="105">
        <f>NORMSDIST(PuntuacionZ!K27)-0.5</f>
        <v>-0.10476438077092792</v>
      </c>
      <c r="L27" s="105">
        <f>NORMSDIST(PuntuacionZ!L27)-0.5</f>
        <v>-0.10476438077092792</v>
      </c>
      <c r="M27" s="105">
        <f>NORMSDIST(PuntuacionZ!M27)-0.5</f>
        <v>-0.10476438077092792</v>
      </c>
      <c r="N27" s="105">
        <f>NORMSDIST(PuntuacionZ!N27)-0.5</f>
        <v>0.486690501686616</v>
      </c>
      <c r="O27" s="105">
        <f>NORMSDIST(PuntuacionZ!O27)-0.5</f>
        <v>-0.056286534310337366</v>
      </c>
      <c r="P27" s="105">
        <f>NORMSDIST(PuntuacionZ!P27)-0.5</f>
        <v>-0.10476438077092792</v>
      </c>
      <c r="Q27" s="105">
        <f>NORMSDIST(PuntuacionZ!Q27)-0.5</f>
        <v>-0.10476438077092792</v>
      </c>
      <c r="R27" s="105">
        <f>NORMSDIST(PuntuacionZ!R27)-0.5</f>
        <v>-0.10476438077092792</v>
      </c>
      <c r="S27" s="105">
        <f>NORMSDIST(PuntuacionZ!S27)-0.5</f>
        <v>-0.10476438077092792</v>
      </c>
      <c r="T27" s="105">
        <f>NORMSDIST(PuntuacionZ!T27)-0.5</f>
        <v>-0.10476438077092792</v>
      </c>
      <c r="U27" s="105">
        <f>NORMSDIST(PuntuacionZ!U27)-0.5</f>
        <v>-0.10476438077092792</v>
      </c>
      <c r="V27" s="105">
        <f>NORMSDIST(PuntuacionZ!V27)-0.5</f>
        <v>-0.10476438077092792</v>
      </c>
      <c r="W27" s="105">
        <f>NORMSDIST(PuntuacionZ!W27)-0.5</f>
        <v>-0.09410309037135939</v>
      </c>
      <c r="X27" s="105">
        <f>NORMSDIST(PuntuacionZ!X27)-0.5</f>
        <v>-0.10476438077092792</v>
      </c>
      <c r="Y27" s="105">
        <f>NORMSDIST(PuntuacionZ!Y27)-0.5</f>
        <v>-0.10476438077092792</v>
      </c>
      <c r="Z27" s="105">
        <f>NORMSDIST(PuntuacionZ!Z27)-0.5</f>
        <v>-0.10476438077092792</v>
      </c>
      <c r="AA27" s="105">
        <f>NORMSDIST(PuntuacionZ!AA27)-0.5</f>
        <v>-0.10476438077092792</v>
      </c>
      <c r="AB27" s="105">
        <f>NORMSDIST(PuntuacionZ!AB27)-0.5</f>
        <v>-0.10476438077092792</v>
      </c>
      <c r="AC27" s="105">
        <f>NORMSDIST(PuntuacionZ!AC27)-0.5</f>
        <v>-0.10476438077092792</v>
      </c>
      <c r="AD27" s="105">
        <f>NORMSDIST(PuntuacionZ!AD27)-0.5</f>
        <v>-0.10476438077092792</v>
      </c>
      <c r="AE27" s="105">
        <f>NORMSDIST(PuntuacionZ!AE27)-0.5</f>
        <v>-0.10476438077092792</v>
      </c>
      <c r="AF27" s="105">
        <f>NORMSDIST(PuntuacionZ!AF27)-0.5</f>
        <v>-0.10476438077092792</v>
      </c>
      <c r="AG27" s="105">
        <f>NORMSDIST(PuntuacionZ!AG27)-0.5</f>
        <v>-0.10476438077092792</v>
      </c>
      <c r="AH27" s="105">
        <f>NORMSDIST(PuntuacionZ!AH27)-0.5</f>
        <v>-0.10476438077092792</v>
      </c>
      <c r="AI27" s="105">
        <f>NORMSDIST(PuntuacionZ!AI27)-0.5</f>
        <v>-0.10476438077092792</v>
      </c>
      <c r="AJ27" s="105">
        <f>NORMSDIST(PuntuacionZ!AJ27)-0.5</f>
        <v>0.49999999999958156</v>
      </c>
      <c r="AK27" s="105">
        <f>NORMSDIST(PuntuacionZ!AK27)-0.5</f>
        <v>-0.07798184214249837</v>
      </c>
      <c r="AL27" s="105">
        <f>NORMSDIST(PuntuacionZ!AL27)-0.5</f>
        <v>-0.10476438077092792</v>
      </c>
      <c r="AM27" s="105">
        <f>NORMSDIST(PuntuacionZ!AM27)-0.5</f>
        <v>-0.10476438077092792</v>
      </c>
      <c r="AN27" s="105">
        <f>NORMSDIST(PuntuacionZ!AN27)-0.5</f>
        <v>-0.10476438077092792</v>
      </c>
      <c r="AO27" s="105">
        <f>NORMSDIST(PuntuacionZ!AO27)-0.5</f>
        <v>-0.10476438077092792</v>
      </c>
      <c r="AP27" s="105">
        <f>NORMSDIST(PuntuacionZ!AP27)-0.5</f>
        <v>-0.10476438077092792</v>
      </c>
      <c r="AQ27" s="105">
        <f>NORMSDIST(PuntuacionZ!AQ27)-0.5</f>
        <v>-0.10476438077092792</v>
      </c>
      <c r="AR27" s="105">
        <f>NORMSDIST(PuntuacionZ!AR27)-0.5</f>
        <v>0.4965311349265351</v>
      </c>
      <c r="AS27" s="105">
        <f>NORMSDIST(PuntuacionZ!AS27)-0.5</f>
        <v>0.3842239483669343</v>
      </c>
      <c r="AT27" s="105">
        <f>NORMSDIST(PuntuacionZ!AT27)-0.5</f>
        <v>-0.10476438077092792</v>
      </c>
      <c r="AU27" s="105">
        <f>NORMSDIST(PuntuacionZ!AU27)-0.5</f>
        <v>-0.10476438077092792</v>
      </c>
      <c r="AV27" s="105">
        <f>NORMSDIST(PuntuacionZ!AV27)-0.5</f>
        <v>-0.10476438077092792</v>
      </c>
      <c r="AW27" s="105">
        <f>NORMSDIST(PuntuacionZ!AW27)-0.5</f>
        <v>-0.10476438077092792</v>
      </c>
      <c r="AX27" s="105">
        <f>NORMSDIST(PuntuacionZ!AX27)-0.5</f>
        <v>-0.10476438077092792</v>
      </c>
      <c r="AY27" s="105">
        <f>NORMSDIST(PuntuacionZ!AY27)-0.5</f>
        <v>-0.10476438077092792</v>
      </c>
      <c r="AZ27" s="105">
        <f>NORMSDIST(PuntuacionZ!AZ27)-0.5</f>
        <v>-0.10476438077092792</v>
      </c>
      <c r="BA27" s="105">
        <f>NORMSDIST(PuntuacionZ!BA27)-0.5</f>
        <v>-0.10476438077092792</v>
      </c>
      <c r="BB27" s="105">
        <f>NORMSDIST(PuntuacionZ!BB27)-0.5</f>
        <v>-0.10476438077092792</v>
      </c>
      <c r="BC27" s="105">
        <f>NORMSDIST(PuntuacionZ!BC27)-0.5</f>
        <v>-0.10476438077092792</v>
      </c>
      <c r="BD27" s="105">
        <f>NORMSDIST(PuntuacionZ!BD27)-0.5</f>
        <v>-0.10476438077092792</v>
      </c>
      <c r="BE27" s="105">
        <f>NORMSDIST(PuntuacionZ!BE27)-0.5</f>
        <v>-0.10476438077092792</v>
      </c>
      <c r="BF27" s="105">
        <f>NORMSDIST(PuntuacionZ!BF27)-0.5</f>
        <v>-0.10476438077092792</v>
      </c>
      <c r="BG27" s="105">
        <f>NORMSDIST(PuntuacionZ!BG27)-0.5</f>
        <v>-0.10476438077092792</v>
      </c>
      <c r="BH27" s="105">
        <f>NORMSDIST(PuntuacionZ!BH27)-0.5</f>
        <v>-0.10476438077092792</v>
      </c>
      <c r="BI27" s="105">
        <f>NORMSDIST(PuntuacionZ!BI27)-0.5</f>
        <v>-0.10476438077092792</v>
      </c>
      <c r="BJ27" s="105">
        <f>NORMSDIST(PuntuacionZ!BJ27)-0.5</f>
        <v>-0.10476438077092792</v>
      </c>
      <c r="BK27" s="105">
        <f>NORMSDIST(PuntuacionZ!BK27)-0.5</f>
        <v>-0.10476438077092792</v>
      </c>
      <c r="BL27" s="105">
        <f>NORMSDIST(PuntuacionZ!BL27)-0.5</f>
        <v>-0.10476438077092792</v>
      </c>
      <c r="BM27" s="105">
        <f>NORMSDIST(PuntuacionZ!BM27)-0.5</f>
        <v>-0.10476438077092792</v>
      </c>
      <c r="BN27" s="105">
        <f>NORMSDIST(PuntuacionZ!BN27)-0.5</f>
        <v>-0.10476438077092792</v>
      </c>
      <c r="BO27" s="105">
        <f>NORMSDIST(PuntuacionZ!BO27)-0.5</f>
        <v>-0.10476438077092792</v>
      </c>
      <c r="BP27" s="105">
        <f>NORMSDIST(PuntuacionZ!BP27)-0.5</f>
        <v>-0.10476438077092792</v>
      </c>
      <c r="BQ27" s="105">
        <f>NORMSDIST(PuntuacionZ!BQ27)-0.5</f>
        <v>-0.10476438077092792</v>
      </c>
      <c r="BR27" s="105">
        <f>NORMSDIST(PuntuacionZ!BR27)-0.5</f>
        <v>-0.10476438077092792</v>
      </c>
      <c r="BS27" s="105">
        <f>NORMSDIST(PuntuacionZ!BS27)-0.5</f>
        <v>0.15915693662228192</v>
      </c>
      <c r="BT27" s="105">
        <f>NORMSDIST(PuntuacionZ!BT27)-0.5</f>
        <v>0.2789892380547485</v>
      </c>
      <c r="BU27" s="105">
        <f>NORMSDIST(PuntuacionZ!BU27)-0.5</f>
        <v>-0.10476438077092792</v>
      </c>
      <c r="BV27" s="105">
        <f>NORMSDIST(PuntuacionZ!BV27)-0.5</f>
        <v>-0.10476438077092792</v>
      </c>
      <c r="BW27" s="105">
        <f>NORMSDIST(PuntuacionZ!BW27)-0.5</f>
        <v>-0.10476438077092792</v>
      </c>
      <c r="BX27" s="105">
        <f>NORMSDIST(PuntuacionZ!BX27)-0.5</f>
        <v>-0.10476438077092792</v>
      </c>
      <c r="BY27" s="105">
        <f>NORMSDIST(PuntuacionZ!BY27)-0.5</f>
        <v>0.46539603065069646</v>
      </c>
      <c r="BZ27" s="105">
        <f>NORMSDIST(PuntuacionZ!BZ27)-0.5</f>
        <v>-0.10476438077092792</v>
      </c>
      <c r="CA27" s="105">
        <f>NORMSDIST(PuntuacionZ!CA27)-0.5</f>
        <v>-0.10476438077092792</v>
      </c>
      <c r="CB27" s="105">
        <f>NORMSDIST(PuntuacionZ!CB27)-0.5</f>
        <v>0.3868918926525283</v>
      </c>
    </row>
    <row r="28" spans="2:80" ht="12.75">
      <c r="B28" s="70">
        <f>Pesos!B29</f>
        <v>0</v>
      </c>
      <c r="C28" s="28" t="str">
        <f>Pesos!C29</f>
        <v>Dispersión del impacto de las citaciones totales</v>
      </c>
      <c r="D28" s="28" t="str">
        <f>Pesos!D29</f>
        <v>Número de dominios diferentes con enlace hacia la OSL </v>
      </c>
      <c r="E28" s="105">
        <f>NORMSDIST(PuntuacionZ!E28)-0.5</f>
        <v>-0.12211104684125129</v>
      </c>
      <c r="F28" s="105">
        <f>NORMSDIST(PuntuacionZ!F28)-0.5</f>
        <v>-0.12211104684125129</v>
      </c>
      <c r="G28" s="105">
        <f>NORMSDIST(PuntuacionZ!G28)-0.5</f>
        <v>-0.12211104684125129</v>
      </c>
      <c r="H28" s="105">
        <f>NORMSDIST(PuntuacionZ!H28)-0.5</f>
        <v>-0.12211104684125129</v>
      </c>
      <c r="I28" s="105">
        <f>NORMSDIST(PuntuacionZ!I28)-0.5</f>
        <v>0.2273802956516875</v>
      </c>
      <c r="J28" s="105">
        <f>NORMSDIST(PuntuacionZ!J28)-0.5</f>
        <v>-0.12211104684125129</v>
      </c>
      <c r="K28" s="105">
        <f>NORMSDIST(PuntuacionZ!K28)-0.5</f>
        <v>-0.12211104684125129</v>
      </c>
      <c r="L28" s="105">
        <f>NORMSDIST(PuntuacionZ!L28)-0.5</f>
        <v>-0.12211104684125129</v>
      </c>
      <c r="M28" s="105">
        <f>NORMSDIST(PuntuacionZ!M28)-0.5</f>
        <v>-0.12211104684125129</v>
      </c>
      <c r="N28" s="105">
        <f>NORMSDIST(PuntuacionZ!N28)-0.5</f>
        <v>0.49457518354824126</v>
      </c>
      <c r="O28" s="105">
        <f>NORMSDIST(PuntuacionZ!O28)-0.5</f>
        <v>-0.12211104684125129</v>
      </c>
      <c r="P28" s="105">
        <f>NORMSDIST(PuntuacionZ!P28)-0.5</f>
        <v>-0.12211104684125129</v>
      </c>
      <c r="Q28" s="105">
        <f>NORMSDIST(PuntuacionZ!Q28)-0.5</f>
        <v>-0.12211104684125129</v>
      </c>
      <c r="R28" s="105">
        <f>NORMSDIST(PuntuacionZ!R28)-0.5</f>
        <v>-0.12211104684125129</v>
      </c>
      <c r="S28" s="105">
        <f>NORMSDIST(PuntuacionZ!S28)-0.5</f>
        <v>-0.12211104684125129</v>
      </c>
      <c r="T28" s="105">
        <f>NORMSDIST(PuntuacionZ!T28)-0.5</f>
        <v>-0.12211104684125129</v>
      </c>
      <c r="U28" s="105">
        <f>NORMSDIST(PuntuacionZ!U28)-0.5</f>
        <v>-0.12211104684125129</v>
      </c>
      <c r="V28" s="105">
        <f>NORMSDIST(PuntuacionZ!V28)-0.5</f>
        <v>-0.12211104684125129</v>
      </c>
      <c r="W28" s="105">
        <f>NORMSDIST(PuntuacionZ!W28)-0.5</f>
        <v>-0.11827926202947758</v>
      </c>
      <c r="X28" s="105">
        <f>NORMSDIST(PuntuacionZ!X28)-0.5</f>
        <v>-0.12211104684125129</v>
      </c>
      <c r="Y28" s="105">
        <f>NORMSDIST(PuntuacionZ!Y28)-0.5</f>
        <v>-0.12211104684125129</v>
      </c>
      <c r="Z28" s="105">
        <f>NORMSDIST(PuntuacionZ!Z28)-0.5</f>
        <v>-0.12211104684125129</v>
      </c>
      <c r="AA28" s="105">
        <f>NORMSDIST(PuntuacionZ!AA28)-0.5</f>
        <v>-0.12211104684125129</v>
      </c>
      <c r="AB28" s="105">
        <f>NORMSDIST(PuntuacionZ!AB28)-0.5</f>
        <v>-0.12211104684125129</v>
      </c>
      <c r="AC28" s="105">
        <f>NORMSDIST(PuntuacionZ!AC28)-0.5</f>
        <v>-0.12211104684125129</v>
      </c>
      <c r="AD28" s="105">
        <f>NORMSDIST(PuntuacionZ!AD28)-0.5</f>
        <v>-0.12211104684125129</v>
      </c>
      <c r="AE28" s="105">
        <f>NORMSDIST(PuntuacionZ!AE28)-0.5</f>
        <v>-0.12211104684125129</v>
      </c>
      <c r="AF28" s="105">
        <f>NORMSDIST(PuntuacionZ!AF28)-0.5</f>
        <v>-0.12211104684125129</v>
      </c>
      <c r="AG28" s="105">
        <f>NORMSDIST(PuntuacionZ!AG28)-0.5</f>
        <v>-0.12211104684125129</v>
      </c>
      <c r="AH28" s="105">
        <f>NORMSDIST(PuntuacionZ!AH28)-0.5</f>
        <v>-0.12211104684125129</v>
      </c>
      <c r="AI28" s="105">
        <f>NORMSDIST(PuntuacionZ!AI28)-0.5</f>
        <v>-0.12211104684125129</v>
      </c>
      <c r="AJ28" s="105">
        <f>NORMSDIST(PuntuacionZ!AJ28)-0.5</f>
        <v>0.4999999735486871</v>
      </c>
      <c r="AK28" s="105">
        <f>NORMSDIST(PuntuacionZ!AK28)-0.5</f>
        <v>-0.10477880725810085</v>
      </c>
      <c r="AL28" s="105">
        <f>NORMSDIST(PuntuacionZ!AL28)-0.5</f>
        <v>-0.12211104684125129</v>
      </c>
      <c r="AM28" s="105">
        <f>NORMSDIST(PuntuacionZ!AM28)-0.5</f>
        <v>-0.12211104684125129</v>
      </c>
      <c r="AN28" s="105">
        <f>NORMSDIST(PuntuacionZ!AN28)-0.5</f>
        <v>-0.12211104684125129</v>
      </c>
      <c r="AO28" s="105">
        <f>NORMSDIST(PuntuacionZ!AO28)-0.5</f>
        <v>-0.12211104684125129</v>
      </c>
      <c r="AP28" s="105">
        <f>NORMSDIST(PuntuacionZ!AP28)-0.5</f>
        <v>-0.12211104684125129</v>
      </c>
      <c r="AQ28" s="105">
        <f>NORMSDIST(PuntuacionZ!AQ28)-0.5</f>
        <v>-0.12211104684125129</v>
      </c>
      <c r="AR28" s="105">
        <f>NORMSDIST(PuntuacionZ!AR28)-0.5</f>
        <v>0.49988098880690546</v>
      </c>
      <c r="AS28" s="105">
        <f>NORMSDIST(PuntuacionZ!AS28)-0.5</f>
        <v>0.4056627068550067</v>
      </c>
      <c r="AT28" s="105">
        <f>NORMSDIST(PuntuacionZ!AT28)-0.5</f>
        <v>-0.12211104684125129</v>
      </c>
      <c r="AU28" s="105">
        <f>NORMSDIST(PuntuacionZ!AU28)-0.5</f>
        <v>-0.12211104684125129</v>
      </c>
      <c r="AV28" s="105">
        <f>NORMSDIST(PuntuacionZ!AV28)-0.5</f>
        <v>-0.12211104684125129</v>
      </c>
      <c r="AW28" s="105">
        <f>NORMSDIST(PuntuacionZ!AW28)-0.5</f>
        <v>-0.12211104684125129</v>
      </c>
      <c r="AX28" s="105">
        <f>NORMSDIST(PuntuacionZ!AX28)-0.5</f>
        <v>-0.12211104684125129</v>
      </c>
      <c r="AY28" s="105">
        <f>NORMSDIST(PuntuacionZ!AY28)-0.5</f>
        <v>-0.12211104684125129</v>
      </c>
      <c r="AZ28" s="105">
        <f>NORMSDIST(PuntuacionZ!AZ28)-0.5</f>
        <v>-0.12211104684125129</v>
      </c>
      <c r="BA28" s="105">
        <f>NORMSDIST(PuntuacionZ!BA28)-0.5</f>
        <v>-0.12211104684125129</v>
      </c>
      <c r="BB28" s="105">
        <f>NORMSDIST(PuntuacionZ!BB28)-0.5</f>
        <v>-0.12211104684125129</v>
      </c>
      <c r="BC28" s="105">
        <f>NORMSDIST(PuntuacionZ!BC28)-0.5</f>
        <v>-0.12211104684125129</v>
      </c>
      <c r="BD28" s="105">
        <f>NORMSDIST(PuntuacionZ!BD28)-0.5</f>
        <v>-0.12211104684125129</v>
      </c>
      <c r="BE28" s="105">
        <f>NORMSDIST(PuntuacionZ!BE28)-0.5</f>
        <v>-0.12211104684125129</v>
      </c>
      <c r="BF28" s="105">
        <f>NORMSDIST(PuntuacionZ!BF28)-0.5</f>
        <v>-0.12211104684125129</v>
      </c>
      <c r="BG28" s="105">
        <f>NORMSDIST(PuntuacionZ!BG28)-0.5</f>
        <v>-0.12211104684125129</v>
      </c>
      <c r="BH28" s="105">
        <f>NORMSDIST(PuntuacionZ!BH28)-0.5</f>
        <v>-0.12211104684125129</v>
      </c>
      <c r="BI28" s="105">
        <f>NORMSDIST(PuntuacionZ!BI28)-0.5</f>
        <v>-0.12211104684125129</v>
      </c>
      <c r="BJ28" s="105">
        <f>NORMSDIST(PuntuacionZ!BJ28)-0.5</f>
        <v>-0.12211104684125129</v>
      </c>
      <c r="BK28" s="105">
        <f>NORMSDIST(PuntuacionZ!BK28)-0.5</f>
        <v>-0.12211104684125129</v>
      </c>
      <c r="BL28" s="105">
        <f>NORMSDIST(PuntuacionZ!BL28)-0.5</f>
        <v>-0.12211104684125129</v>
      </c>
      <c r="BM28" s="105">
        <f>NORMSDIST(PuntuacionZ!BM28)-0.5</f>
        <v>-0.12211104684125129</v>
      </c>
      <c r="BN28" s="105">
        <f>NORMSDIST(PuntuacionZ!BN28)-0.5</f>
        <v>-0.12211104684125129</v>
      </c>
      <c r="BO28" s="105">
        <f>NORMSDIST(PuntuacionZ!BO28)-0.5</f>
        <v>-0.12211104684125129</v>
      </c>
      <c r="BP28" s="105">
        <f>NORMSDIST(PuntuacionZ!BP28)-0.5</f>
        <v>-0.12211104684125129</v>
      </c>
      <c r="BQ28" s="105">
        <f>NORMSDIST(PuntuacionZ!BQ28)-0.5</f>
        <v>-0.12211104684125129</v>
      </c>
      <c r="BR28" s="105">
        <f>NORMSDIST(PuntuacionZ!BR28)-0.5</f>
        <v>-0.12211104684125129</v>
      </c>
      <c r="BS28" s="105">
        <f>NORMSDIST(PuntuacionZ!BS28)-0.5</f>
        <v>0.2104099597722089</v>
      </c>
      <c r="BT28" s="105">
        <f>NORMSDIST(PuntuacionZ!BT28)-0.5</f>
        <v>0.4459072799041336</v>
      </c>
      <c r="BU28" s="105">
        <f>NORMSDIST(PuntuacionZ!BU28)-0.5</f>
        <v>-0.12019662964175293</v>
      </c>
      <c r="BV28" s="105">
        <f>NORMSDIST(PuntuacionZ!BV28)-0.5</f>
        <v>-0.12211104684125129</v>
      </c>
      <c r="BW28" s="105">
        <f>NORMSDIST(PuntuacionZ!BW28)-0.5</f>
        <v>-0.12211104684125129</v>
      </c>
      <c r="BX28" s="105">
        <f>NORMSDIST(PuntuacionZ!BX28)-0.5</f>
        <v>-0.12211104684125129</v>
      </c>
      <c r="BY28" s="105">
        <f>NORMSDIST(PuntuacionZ!BY28)-0.5</f>
        <v>0.4995539748897937</v>
      </c>
      <c r="BZ28" s="105">
        <f>NORMSDIST(PuntuacionZ!BZ28)-0.5</f>
        <v>-0.12211104684125129</v>
      </c>
      <c r="CA28" s="105">
        <f>NORMSDIST(PuntuacionZ!CA28)-0.5</f>
        <v>-0.12211104684125129</v>
      </c>
      <c r="CB28" s="105">
        <f>NORMSDIST(PuntuacionZ!CB28)-0.5</f>
        <v>0.45655977801169645</v>
      </c>
    </row>
    <row r="29" spans="2:80" ht="12.75">
      <c r="B29" s="70">
        <f>Pesos!B30</f>
        <v>0</v>
      </c>
      <c r="C29" s="28" t="str">
        <f>Pesos!C30</f>
        <v>Citaciones recientes de su OSL</v>
      </c>
      <c r="D29" s="28" t="str">
        <f>Pesos!D30</f>
        <v>Número de enlaces hacia su OSL</v>
      </c>
      <c r="E29" s="105">
        <f>NORMSDIST(PuntuacionZ!E29)-0.5</f>
        <v>-0.09456214414529096</v>
      </c>
      <c r="F29" s="105">
        <f>NORMSDIST(PuntuacionZ!F29)-0.5</f>
        <v>-0.09456214414529096</v>
      </c>
      <c r="G29" s="105">
        <f>NORMSDIST(PuntuacionZ!G29)-0.5</f>
        <v>-0.09456214414529096</v>
      </c>
      <c r="H29" s="105">
        <f>NORMSDIST(PuntuacionZ!H29)-0.5</f>
        <v>-0.09456214414529096</v>
      </c>
      <c r="I29" s="105">
        <f>NORMSDIST(PuntuacionZ!I29)-0.5</f>
        <v>-0.08147187052058902</v>
      </c>
      <c r="J29" s="105">
        <f>NORMSDIST(PuntuacionZ!J29)-0.5</f>
        <v>-0.09456214414529096</v>
      </c>
      <c r="K29" s="105">
        <f>NORMSDIST(PuntuacionZ!K29)-0.5</f>
        <v>-0.09456214414529096</v>
      </c>
      <c r="L29" s="105">
        <f>NORMSDIST(PuntuacionZ!L29)-0.5</f>
        <v>-0.09456214414529096</v>
      </c>
      <c r="M29" s="105">
        <f>NORMSDIST(PuntuacionZ!M29)-0.5</f>
        <v>-0.09456214414529096</v>
      </c>
      <c r="N29" s="105">
        <f>NORMSDIST(PuntuacionZ!N29)-0.5</f>
        <v>0.29538741363064003</v>
      </c>
      <c r="O29" s="105">
        <f>NORMSDIST(PuntuacionZ!O29)-0.5</f>
        <v>-0.08492606861219065</v>
      </c>
      <c r="P29" s="105">
        <f>NORMSDIST(PuntuacionZ!P29)-0.5</f>
        <v>-0.09456214414529096</v>
      </c>
      <c r="Q29" s="105">
        <f>NORMSDIST(PuntuacionZ!Q29)-0.5</f>
        <v>-0.09456214414529096</v>
      </c>
      <c r="R29" s="105">
        <f>NORMSDIST(PuntuacionZ!R29)-0.5</f>
        <v>-0.09456214414529096</v>
      </c>
      <c r="S29" s="105">
        <f>NORMSDIST(PuntuacionZ!S29)-0.5</f>
        <v>-0.09456214414529096</v>
      </c>
      <c r="T29" s="105">
        <f>NORMSDIST(PuntuacionZ!T29)-0.5</f>
        <v>-0.09456214414529096</v>
      </c>
      <c r="U29" s="105">
        <f>NORMSDIST(PuntuacionZ!U29)-0.5</f>
        <v>-0.09456214414529096</v>
      </c>
      <c r="V29" s="105">
        <f>NORMSDIST(PuntuacionZ!V29)-0.5</f>
        <v>-0.09456214414529096</v>
      </c>
      <c r="W29" s="105">
        <f>NORMSDIST(PuntuacionZ!W29)-0.5</f>
        <v>-0.09364678995158049</v>
      </c>
      <c r="X29" s="105">
        <f>NORMSDIST(PuntuacionZ!X29)-0.5</f>
        <v>-0.09456214414529096</v>
      </c>
      <c r="Y29" s="105">
        <f>NORMSDIST(PuntuacionZ!Y29)-0.5</f>
        <v>-0.09456214414529096</v>
      </c>
      <c r="Z29" s="105">
        <f>NORMSDIST(PuntuacionZ!Z29)-0.5</f>
        <v>-0.09456214414529096</v>
      </c>
      <c r="AA29" s="105">
        <f>NORMSDIST(PuntuacionZ!AA29)-0.5</f>
        <v>-0.09456214414529096</v>
      </c>
      <c r="AB29" s="105">
        <f>NORMSDIST(PuntuacionZ!AB29)-0.5</f>
        <v>-0.09456214414529096</v>
      </c>
      <c r="AC29" s="105">
        <f>NORMSDIST(PuntuacionZ!AC29)-0.5</f>
        <v>-0.09456214414529096</v>
      </c>
      <c r="AD29" s="105">
        <f>NORMSDIST(PuntuacionZ!AD29)-0.5</f>
        <v>-0.09456214414529096</v>
      </c>
      <c r="AE29" s="105">
        <f>NORMSDIST(PuntuacionZ!AE29)-0.5</f>
        <v>-0.09456214414529096</v>
      </c>
      <c r="AF29" s="105">
        <f>NORMSDIST(PuntuacionZ!AF29)-0.5</f>
        <v>-0.09456214414529096</v>
      </c>
      <c r="AG29" s="105">
        <f>NORMSDIST(PuntuacionZ!AG29)-0.5</f>
        <v>-0.09456214414529096</v>
      </c>
      <c r="AH29" s="105">
        <f>NORMSDIST(PuntuacionZ!AH29)-0.5</f>
        <v>-0.09456214414529096</v>
      </c>
      <c r="AI29" s="105">
        <f>NORMSDIST(PuntuacionZ!AI29)-0.5</f>
        <v>-0.09456214414529096</v>
      </c>
      <c r="AJ29" s="105">
        <f>NORMSDIST(PuntuacionZ!AJ29)-0.5</f>
        <v>0.49999993904322537</v>
      </c>
      <c r="AK29" s="105">
        <f>NORMSDIST(PuntuacionZ!AK29)-0.5</f>
        <v>-0.07292514986377202</v>
      </c>
      <c r="AL29" s="105">
        <f>NORMSDIST(PuntuacionZ!AL29)-0.5</f>
        <v>-0.09456214414529096</v>
      </c>
      <c r="AM29" s="105">
        <f>NORMSDIST(PuntuacionZ!AM29)-0.5</f>
        <v>-0.09456214414529096</v>
      </c>
      <c r="AN29" s="105">
        <f>NORMSDIST(PuntuacionZ!AN29)-0.5</f>
        <v>-0.09456214414529096</v>
      </c>
      <c r="AO29" s="105">
        <f>NORMSDIST(PuntuacionZ!AO29)-0.5</f>
        <v>-0.09456214414529096</v>
      </c>
      <c r="AP29" s="105">
        <f>NORMSDIST(PuntuacionZ!AP29)-0.5</f>
        <v>-0.09456214414529096</v>
      </c>
      <c r="AQ29" s="105">
        <f>NORMSDIST(PuntuacionZ!AQ29)-0.5</f>
        <v>-0.09456214414529096</v>
      </c>
      <c r="AR29" s="105">
        <f>NORMSDIST(PuntuacionZ!AR29)-0.5</f>
        <v>0.4999993965872366</v>
      </c>
      <c r="AS29" s="105">
        <f>NORMSDIST(PuntuacionZ!AS29)-0.5</f>
        <v>0.06619603264211549</v>
      </c>
      <c r="AT29" s="105">
        <f>NORMSDIST(PuntuacionZ!AT29)-0.5</f>
        <v>-0.09456214414529096</v>
      </c>
      <c r="AU29" s="105">
        <f>NORMSDIST(PuntuacionZ!AU29)-0.5</f>
        <v>-0.09456214414529096</v>
      </c>
      <c r="AV29" s="105">
        <f>NORMSDIST(PuntuacionZ!AV29)-0.5</f>
        <v>-0.09456214414529096</v>
      </c>
      <c r="AW29" s="105">
        <f>NORMSDIST(PuntuacionZ!AW29)-0.5</f>
        <v>-0.09456214414529096</v>
      </c>
      <c r="AX29" s="105">
        <f>NORMSDIST(PuntuacionZ!AX29)-0.5</f>
        <v>-0.09456214414529096</v>
      </c>
      <c r="AY29" s="105">
        <f>NORMSDIST(PuntuacionZ!AY29)-0.5</f>
        <v>-0.09456214414529096</v>
      </c>
      <c r="AZ29" s="105">
        <f>NORMSDIST(PuntuacionZ!AZ29)-0.5</f>
        <v>-0.09456214414529096</v>
      </c>
      <c r="BA29" s="105">
        <f>NORMSDIST(PuntuacionZ!BA29)-0.5</f>
        <v>-0.09456214414529096</v>
      </c>
      <c r="BB29" s="105">
        <f>NORMSDIST(PuntuacionZ!BB29)-0.5</f>
        <v>-0.09456214414529096</v>
      </c>
      <c r="BC29" s="105">
        <f>NORMSDIST(PuntuacionZ!BC29)-0.5</f>
        <v>-0.09456214414529096</v>
      </c>
      <c r="BD29" s="105">
        <f>NORMSDIST(PuntuacionZ!BD29)-0.5</f>
        <v>-0.09456214414529096</v>
      </c>
      <c r="BE29" s="105">
        <f>NORMSDIST(PuntuacionZ!BE29)-0.5</f>
        <v>-0.09456214414529096</v>
      </c>
      <c r="BF29" s="105">
        <f>NORMSDIST(PuntuacionZ!BF29)-0.5</f>
        <v>-0.09456214414529096</v>
      </c>
      <c r="BG29" s="105">
        <f>NORMSDIST(PuntuacionZ!BG29)-0.5</f>
        <v>-0.09456214414529096</v>
      </c>
      <c r="BH29" s="105">
        <f>NORMSDIST(PuntuacionZ!BH29)-0.5</f>
        <v>-0.09456214414529096</v>
      </c>
      <c r="BI29" s="105">
        <f>NORMSDIST(PuntuacionZ!BI29)-0.5</f>
        <v>-0.09456214414529096</v>
      </c>
      <c r="BJ29" s="105">
        <f>NORMSDIST(PuntuacionZ!BJ29)-0.5</f>
        <v>-0.09456214414529096</v>
      </c>
      <c r="BK29" s="105">
        <f>NORMSDIST(PuntuacionZ!BK29)-0.5</f>
        <v>-0.09456214414529096</v>
      </c>
      <c r="BL29" s="105">
        <f>NORMSDIST(PuntuacionZ!BL29)-0.5</f>
        <v>-0.09456214414529096</v>
      </c>
      <c r="BM29" s="105">
        <f>NORMSDIST(PuntuacionZ!BM29)-0.5</f>
        <v>-0.09456214414529096</v>
      </c>
      <c r="BN29" s="105">
        <f>NORMSDIST(PuntuacionZ!BN29)-0.5</f>
        <v>-0.09456214414529096</v>
      </c>
      <c r="BO29" s="105">
        <f>NORMSDIST(PuntuacionZ!BO29)-0.5</f>
        <v>-0.09456214414529096</v>
      </c>
      <c r="BP29" s="105">
        <f>NORMSDIST(PuntuacionZ!BP29)-0.5</f>
        <v>-0.09456214414529096</v>
      </c>
      <c r="BQ29" s="105">
        <f>NORMSDIST(PuntuacionZ!BQ29)-0.5</f>
        <v>-0.09456214414529096</v>
      </c>
      <c r="BR29" s="105">
        <f>NORMSDIST(PuntuacionZ!BR29)-0.5</f>
        <v>-0.09456214414529096</v>
      </c>
      <c r="BS29" s="105">
        <f>NORMSDIST(PuntuacionZ!BS29)-0.5</f>
        <v>-0.026703175464021456</v>
      </c>
      <c r="BT29" s="105">
        <f>NORMSDIST(PuntuacionZ!BT29)-0.5</f>
        <v>0.13978815077005113</v>
      </c>
      <c r="BU29" s="105">
        <f>NORMSDIST(PuntuacionZ!BU29)-0.5</f>
        <v>-0.09456214414529096</v>
      </c>
      <c r="BV29" s="105">
        <f>NORMSDIST(PuntuacionZ!BV29)-0.5</f>
        <v>-0.09456214414529096</v>
      </c>
      <c r="BW29" s="105">
        <f>NORMSDIST(PuntuacionZ!BW29)-0.5</f>
        <v>-0.09456214414529096</v>
      </c>
      <c r="BX29" s="105">
        <f>NORMSDIST(PuntuacionZ!BX29)-0.5</f>
        <v>-0.09456214414529096</v>
      </c>
      <c r="BY29" s="105">
        <f>NORMSDIST(PuntuacionZ!BY29)-0.5</f>
        <v>0.16162545293143982</v>
      </c>
      <c r="BZ29" s="105">
        <f>NORMSDIST(PuntuacionZ!BZ29)-0.5</f>
        <v>-0.09456214414529096</v>
      </c>
      <c r="CA29" s="105">
        <f>NORMSDIST(PuntuacionZ!CA29)-0.5</f>
        <v>-0.09456214414529096</v>
      </c>
      <c r="CB29" s="105">
        <f>NORMSDIST(PuntuacionZ!CB29)-0.5</f>
        <v>0.49999187500210995</v>
      </c>
    </row>
    <row r="30" spans="2:80" ht="12.75">
      <c r="B30" s="70">
        <f>Pesos!B31</f>
        <v>0</v>
      </c>
      <c r="C30" s="28" t="str">
        <f>Pesos!C31</f>
        <v>Citaciones totales de su OSL</v>
      </c>
      <c r="D30" s="28" t="str">
        <f>Pesos!D31</f>
        <v>Número de enlaces hacia su OSL</v>
      </c>
      <c r="E30" s="105">
        <f>NORMSDIST(PuntuacionZ!E30)-0.5</f>
        <v>-0.05447079776141639</v>
      </c>
      <c r="F30" s="105">
        <f>NORMSDIST(PuntuacionZ!F30)-0.5</f>
        <v>-0.05447079776141639</v>
      </c>
      <c r="G30" s="105">
        <f>NORMSDIST(PuntuacionZ!G30)-0.5</f>
        <v>-0.05447079776141639</v>
      </c>
      <c r="H30" s="105">
        <f>NORMSDIST(PuntuacionZ!H30)-0.5</f>
        <v>-0.05447079776141639</v>
      </c>
      <c r="I30" s="105">
        <f>NORMSDIST(PuntuacionZ!I30)-0.5</f>
        <v>-0.0504146238874128</v>
      </c>
      <c r="J30" s="105">
        <f>NORMSDIST(PuntuacionZ!J30)-0.5</f>
        <v>-0.05447079776141639</v>
      </c>
      <c r="K30" s="105">
        <f>NORMSDIST(PuntuacionZ!K30)-0.5</f>
        <v>-0.05447079776141639</v>
      </c>
      <c r="L30" s="105">
        <f>NORMSDIST(PuntuacionZ!L30)-0.5</f>
        <v>-0.05447079776141639</v>
      </c>
      <c r="M30" s="105">
        <f>NORMSDIST(PuntuacionZ!M30)-0.5</f>
        <v>-0.05447079776141639</v>
      </c>
      <c r="N30" s="105">
        <f>NORMSDIST(PuntuacionZ!N30)-0.5</f>
        <v>0.028226713398324388</v>
      </c>
      <c r="O30" s="105">
        <f>NORMSDIST(PuntuacionZ!O30)-0.5</f>
        <v>-0.05447079776141639</v>
      </c>
      <c r="P30" s="105">
        <f>NORMSDIST(PuntuacionZ!P30)-0.5</f>
        <v>-0.05447079776141639</v>
      </c>
      <c r="Q30" s="105">
        <f>NORMSDIST(PuntuacionZ!Q30)-0.5</f>
        <v>-0.05447079776141639</v>
      </c>
      <c r="R30" s="105">
        <f>NORMSDIST(PuntuacionZ!R30)-0.5</f>
        <v>-0.05447079776141639</v>
      </c>
      <c r="S30" s="105">
        <f>NORMSDIST(PuntuacionZ!S30)-0.5</f>
        <v>-0.05447079776141639</v>
      </c>
      <c r="T30" s="105">
        <f>NORMSDIST(PuntuacionZ!T30)-0.5</f>
        <v>-0.05447079776141639</v>
      </c>
      <c r="U30" s="105">
        <f>NORMSDIST(PuntuacionZ!U30)-0.5</f>
        <v>-0.05447079776141639</v>
      </c>
      <c r="V30" s="105">
        <f>NORMSDIST(PuntuacionZ!V30)-0.5</f>
        <v>-0.05447079776141639</v>
      </c>
      <c r="W30" s="105">
        <f>NORMSDIST(PuntuacionZ!W30)-0.5</f>
        <v>-0.0544098790177065</v>
      </c>
      <c r="X30" s="105">
        <f>NORMSDIST(PuntuacionZ!X30)-0.5</f>
        <v>-0.05447079776141639</v>
      </c>
      <c r="Y30" s="105">
        <f>NORMSDIST(PuntuacionZ!Y30)-0.5</f>
        <v>-0.05447079776141639</v>
      </c>
      <c r="Z30" s="105">
        <f>NORMSDIST(PuntuacionZ!Z30)-0.5</f>
        <v>-0.05447079776141639</v>
      </c>
      <c r="AA30" s="105">
        <f>NORMSDIST(PuntuacionZ!AA30)-0.5</f>
        <v>-0.05447079776141639</v>
      </c>
      <c r="AB30" s="105">
        <f>NORMSDIST(PuntuacionZ!AB30)-0.5</f>
        <v>-0.05447079776141639</v>
      </c>
      <c r="AC30" s="105">
        <f>NORMSDIST(PuntuacionZ!AC30)-0.5</f>
        <v>-0.05447079776141639</v>
      </c>
      <c r="AD30" s="105">
        <f>NORMSDIST(PuntuacionZ!AD30)-0.5</f>
        <v>-0.05447079776141639</v>
      </c>
      <c r="AE30" s="105">
        <f>NORMSDIST(PuntuacionZ!AE30)-0.5</f>
        <v>-0.05447079776141639</v>
      </c>
      <c r="AF30" s="105">
        <f>NORMSDIST(PuntuacionZ!AF30)-0.5</f>
        <v>-0.05447079776141639</v>
      </c>
      <c r="AG30" s="105">
        <f>NORMSDIST(PuntuacionZ!AG30)-0.5</f>
        <v>-0.05447079776141639</v>
      </c>
      <c r="AH30" s="105">
        <f>NORMSDIST(PuntuacionZ!AH30)-0.5</f>
        <v>-0.05447079776141639</v>
      </c>
      <c r="AI30" s="105">
        <f>NORMSDIST(PuntuacionZ!AI30)-0.5</f>
        <v>-0.05447079776141639</v>
      </c>
      <c r="AJ30" s="105">
        <f>NORMSDIST(PuntuacionZ!AJ30)-0.5</f>
        <v>0.16250421163495</v>
      </c>
      <c r="AK30" s="105">
        <f>NORMSDIST(PuntuacionZ!AK30)-0.5</f>
        <v>-0.050555391157026286</v>
      </c>
      <c r="AL30" s="105">
        <f>NORMSDIST(PuntuacionZ!AL30)-0.5</f>
        <v>-0.05447079776141639</v>
      </c>
      <c r="AM30" s="105">
        <f>NORMSDIST(PuntuacionZ!AM30)-0.5</f>
        <v>-0.05447079776141639</v>
      </c>
      <c r="AN30" s="105">
        <f>NORMSDIST(PuntuacionZ!AN30)-0.5</f>
        <v>-0.05447079776141639</v>
      </c>
      <c r="AO30" s="105">
        <f>NORMSDIST(PuntuacionZ!AO30)-0.5</f>
        <v>-0.05447079776141639</v>
      </c>
      <c r="AP30" s="105">
        <f>NORMSDIST(PuntuacionZ!AP30)-0.5</f>
        <v>-0.05447079776141639</v>
      </c>
      <c r="AQ30" s="105">
        <f>NORMSDIST(PuntuacionZ!AQ30)-0.5</f>
        <v>-0.05447079776141639</v>
      </c>
      <c r="AR30" s="105">
        <f>NORMSDIST(PuntuacionZ!AR30)-0.5</f>
        <v>0.17122328299670198</v>
      </c>
      <c r="AS30" s="105">
        <f>NORMSDIST(PuntuacionZ!AS30)-0.5</f>
        <v>-0.0136610416448123</v>
      </c>
      <c r="AT30" s="105">
        <f>NORMSDIST(PuntuacionZ!AT30)-0.5</f>
        <v>-0.05447079776141639</v>
      </c>
      <c r="AU30" s="105">
        <f>NORMSDIST(PuntuacionZ!AU30)-0.5</f>
        <v>-0.05447079776141639</v>
      </c>
      <c r="AV30" s="105">
        <f>NORMSDIST(PuntuacionZ!AV30)-0.5</f>
        <v>-0.05447079776141639</v>
      </c>
      <c r="AW30" s="105">
        <f>NORMSDIST(PuntuacionZ!AW30)-0.5</f>
        <v>-0.05447079776141639</v>
      </c>
      <c r="AX30" s="105">
        <f>NORMSDIST(PuntuacionZ!AX30)-0.5</f>
        <v>-0.05447079776141639</v>
      </c>
      <c r="AY30" s="105">
        <f>NORMSDIST(PuntuacionZ!AY30)-0.5</f>
        <v>-0.05447079776141639</v>
      </c>
      <c r="AZ30" s="105">
        <f>NORMSDIST(PuntuacionZ!AZ30)-0.5</f>
        <v>-0.05447079776141639</v>
      </c>
      <c r="BA30" s="105">
        <f>NORMSDIST(PuntuacionZ!BA30)-0.5</f>
        <v>-0.05447079776141639</v>
      </c>
      <c r="BB30" s="105">
        <f>NORMSDIST(PuntuacionZ!BB30)-0.5</f>
        <v>-0.05447079776141639</v>
      </c>
      <c r="BC30" s="105">
        <f>NORMSDIST(PuntuacionZ!BC30)-0.5</f>
        <v>-0.05447079776141639</v>
      </c>
      <c r="BD30" s="105">
        <f>NORMSDIST(PuntuacionZ!BD30)-0.5</f>
        <v>-0.05447079776141639</v>
      </c>
      <c r="BE30" s="105">
        <f>NORMSDIST(PuntuacionZ!BE30)-0.5</f>
        <v>-0.05447079776141639</v>
      </c>
      <c r="BF30" s="105">
        <f>NORMSDIST(PuntuacionZ!BF30)-0.5</f>
        <v>-0.05447079776141639</v>
      </c>
      <c r="BG30" s="105">
        <f>NORMSDIST(PuntuacionZ!BG30)-0.5</f>
        <v>-0.05447079776141639</v>
      </c>
      <c r="BH30" s="105">
        <f>NORMSDIST(PuntuacionZ!BH30)-0.5</f>
        <v>-0.05447079776141639</v>
      </c>
      <c r="BI30" s="105">
        <f>NORMSDIST(PuntuacionZ!BI30)-0.5</f>
        <v>-0.05447079776141639</v>
      </c>
      <c r="BJ30" s="105">
        <f>NORMSDIST(PuntuacionZ!BJ30)-0.5</f>
        <v>-0.05447079776141639</v>
      </c>
      <c r="BK30" s="105">
        <f>NORMSDIST(PuntuacionZ!BK30)-0.5</f>
        <v>-0.05447079776141639</v>
      </c>
      <c r="BL30" s="105">
        <f>NORMSDIST(PuntuacionZ!BL30)-0.5</f>
        <v>-0.05447079776141639</v>
      </c>
      <c r="BM30" s="105">
        <f>NORMSDIST(PuntuacionZ!BM30)-0.5</f>
        <v>-0.05447079776141639</v>
      </c>
      <c r="BN30" s="105">
        <f>NORMSDIST(PuntuacionZ!BN30)-0.5</f>
        <v>-0.05447079776141639</v>
      </c>
      <c r="BO30" s="105">
        <f>NORMSDIST(PuntuacionZ!BO30)-0.5</f>
        <v>-0.05447079776141639</v>
      </c>
      <c r="BP30" s="105">
        <f>NORMSDIST(PuntuacionZ!BP30)-0.5</f>
        <v>-0.05447079776141639</v>
      </c>
      <c r="BQ30" s="105">
        <f>NORMSDIST(PuntuacionZ!BQ30)-0.5</f>
        <v>-0.05447079776141639</v>
      </c>
      <c r="BR30" s="105">
        <f>NORMSDIST(PuntuacionZ!BR30)-0.5</f>
        <v>-0.05447079776141639</v>
      </c>
      <c r="BS30" s="105">
        <f>NORMSDIST(PuntuacionZ!BS30)-0.5</f>
        <v>-0.0324916182267444</v>
      </c>
      <c r="BT30" s="105">
        <f>NORMSDIST(PuntuacionZ!BT30)-0.5</f>
        <v>-0.01937013842314278</v>
      </c>
      <c r="BU30" s="105">
        <f>NORMSDIST(PuntuacionZ!BU30)-0.5</f>
        <v>-0.05446611174984928</v>
      </c>
      <c r="BV30" s="105">
        <f>NORMSDIST(PuntuacionZ!BV30)-0.5</f>
        <v>-0.05447079776141639</v>
      </c>
      <c r="BW30" s="105">
        <f>NORMSDIST(PuntuacionZ!BW30)-0.5</f>
        <v>-0.05447079776141639</v>
      </c>
      <c r="BX30" s="105">
        <f>NORMSDIST(PuntuacionZ!BX30)-0.5</f>
        <v>-0.05447079776141639</v>
      </c>
      <c r="BY30" s="105">
        <f>NORMSDIST(PuntuacionZ!BY30)-0.5</f>
        <v>-0.015821249861722453</v>
      </c>
      <c r="BZ30" s="105">
        <f>NORMSDIST(PuntuacionZ!BZ30)-0.5</f>
        <v>-0.05447079776141639</v>
      </c>
      <c r="CA30" s="105">
        <f>NORMSDIST(PuntuacionZ!CA30)-0.5</f>
        <v>-0.05447079776141639</v>
      </c>
      <c r="CB30" s="105">
        <f>NORMSDIST(PuntuacionZ!CB30)-0.5</f>
        <v>0.5</v>
      </c>
    </row>
    <row r="31" spans="2:80" ht="12.75">
      <c r="B31" s="70">
        <f>Pesos!B32</f>
        <v>0</v>
      </c>
      <c r="C31" s="28" t="str">
        <f>Pesos!C32</f>
        <v>Páginas indexadas</v>
      </c>
      <c r="D31" s="28" t="str">
        <f>Pesos!D32</f>
        <v>Número total de páginas indexadas de la OSL según MajesticSEO</v>
      </c>
      <c r="E31" s="105">
        <f>NORMSDIST(PuntuacionZ!E31)-0.5</f>
        <v>-0.08282578025420867</v>
      </c>
      <c r="F31" s="105">
        <f>NORMSDIST(PuntuacionZ!F31)-0.5</f>
        <v>-0.07420028524001815</v>
      </c>
      <c r="G31" s="105">
        <f>NORMSDIST(PuntuacionZ!G31)-0.5</f>
        <v>-0.08282578025420867</v>
      </c>
      <c r="H31" s="105">
        <f>NORMSDIST(PuntuacionZ!H31)-0.5</f>
        <v>-0.08282578025420867</v>
      </c>
      <c r="I31" s="105">
        <f>NORMSDIST(PuntuacionZ!I31)-0.5</f>
        <v>0.015350344162296525</v>
      </c>
      <c r="J31" s="105">
        <f>NORMSDIST(PuntuacionZ!J31)-0.5</f>
        <v>-0.08282578025420867</v>
      </c>
      <c r="K31" s="105">
        <f>NORMSDIST(PuntuacionZ!K31)-0.5</f>
        <v>-0.08282578025420867</v>
      </c>
      <c r="L31" s="105">
        <f>NORMSDIST(PuntuacionZ!L31)-0.5</f>
        <v>-0.08282578025420867</v>
      </c>
      <c r="M31" s="105">
        <f>NORMSDIST(PuntuacionZ!M31)-0.5</f>
        <v>-0.08282578025420867</v>
      </c>
      <c r="N31" s="105">
        <f>NORMSDIST(PuntuacionZ!N31)-0.5</f>
        <v>0.49999998570320503</v>
      </c>
      <c r="O31" s="105">
        <f>NORMSDIST(PuntuacionZ!O31)-0.5</f>
        <v>-0.05781971359656096</v>
      </c>
      <c r="P31" s="105">
        <f>NORMSDIST(PuntuacionZ!P31)-0.5</f>
        <v>-0.08282578025420867</v>
      </c>
      <c r="Q31" s="105">
        <f>NORMSDIST(PuntuacionZ!Q31)-0.5</f>
        <v>-0.08282578025420867</v>
      </c>
      <c r="R31" s="105">
        <f>NORMSDIST(PuntuacionZ!R31)-0.5</f>
        <v>-0.08282578025420867</v>
      </c>
      <c r="S31" s="105">
        <f>NORMSDIST(PuntuacionZ!S31)-0.5</f>
        <v>-0.08282578025420867</v>
      </c>
      <c r="T31" s="105">
        <f>NORMSDIST(PuntuacionZ!T31)-0.5</f>
        <v>-0.08282578025420867</v>
      </c>
      <c r="U31" s="105">
        <f>NORMSDIST(PuntuacionZ!U31)-0.5</f>
        <v>-0.08282578025420867</v>
      </c>
      <c r="V31" s="105">
        <f>NORMSDIST(PuntuacionZ!V31)-0.5</f>
        <v>-0.08282578025420867</v>
      </c>
      <c r="W31" s="105">
        <f>NORMSDIST(PuntuacionZ!W31)-0.5</f>
        <v>-0.08237135403866735</v>
      </c>
      <c r="X31" s="105">
        <f>NORMSDIST(PuntuacionZ!X31)-0.5</f>
        <v>-0.08282578025420867</v>
      </c>
      <c r="Y31" s="105">
        <f>NORMSDIST(PuntuacionZ!Y31)-0.5</f>
        <v>-0.08282578025420867</v>
      </c>
      <c r="Z31" s="105">
        <f>NORMSDIST(PuntuacionZ!Z31)-0.5</f>
        <v>-0.08282578025420867</v>
      </c>
      <c r="AA31" s="105">
        <f>NORMSDIST(PuntuacionZ!AA31)-0.5</f>
        <v>-0.08282578025420867</v>
      </c>
      <c r="AB31" s="105">
        <f>NORMSDIST(PuntuacionZ!AB31)-0.5</f>
        <v>-0.08282578025420867</v>
      </c>
      <c r="AC31" s="105">
        <f>NORMSDIST(PuntuacionZ!AC31)-0.5</f>
        <v>-0.08282578025420867</v>
      </c>
      <c r="AD31" s="105">
        <f>NORMSDIST(PuntuacionZ!AD31)-0.5</f>
        <v>-0.08282578025420867</v>
      </c>
      <c r="AE31" s="105">
        <f>NORMSDIST(PuntuacionZ!AE31)-0.5</f>
        <v>-0.08282578025420867</v>
      </c>
      <c r="AF31" s="105">
        <f>NORMSDIST(PuntuacionZ!AF31)-0.5</f>
        <v>-0.08282578025420867</v>
      </c>
      <c r="AG31" s="105">
        <f>NORMSDIST(PuntuacionZ!AG31)-0.5</f>
        <v>-0.08282578025420867</v>
      </c>
      <c r="AH31" s="105">
        <f>NORMSDIST(PuntuacionZ!AH31)-0.5</f>
        <v>-0.08282578025420867</v>
      </c>
      <c r="AI31" s="105">
        <f>NORMSDIST(PuntuacionZ!AI31)-0.5</f>
        <v>-0.08282578025420867</v>
      </c>
      <c r="AJ31" s="105">
        <f>NORMSDIST(PuntuacionZ!AJ31)-0.5</f>
        <v>0.499999999368012</v>
      </c>
      <c r="AK31" s="105">
        <f>NORMSDIST(PuntuacionZ!AK31)-0.5</f>
        <v>0.4817681714793245</v>
      </c>
      <c r="AL31" s="105">
        <f>NORMSDIST(PuntuacionZ!AL31)-0.5</f>
        <v>-0.08282578025420867</v>
      </c>
      <c r="AM31" s="105">
        <f>NORMSDIST(PuntuacionZ!AM31)-0.5</f>
        <v>-0.08282578025420867</v>
      </c>
      <c r="AN31" s="105">
        <f>NORMSDIST(PuntuacionZ!AN31)-0.5</f>
        <v>-0.08282578025420867</v>
      </c>
      <c r="AO31" s="105">
        <f>NORMSDIST(PuntuacionZ!AO31)-0.5</f>
        <v>-0.08282578025420867</v>
      </c>
      <c r="AP31" s="105">
        <f>NORMSDIST(PuntuacionZ!AP31)-0.5</f>
        <v>-0.08282578025420867</v>
      </c>
      <c r="AQ31" s="105">
        <f>NORMSDIST(PuntuacionZ!AQ31)-0.5</f>
        <v>-0.08282578025420867</v>
      </c>
      <c r="AR31" s="105">
        <f>NORMSDIST(PuntuacionZ!AR31)-0.5</f>
        <v>0.10413018017683107</v>
      </c>
      <c r="AS31" s="105">
        <f>NORMSDIST(PuntuacionZ!AS31)-0.5</f>
        <v>-0.027950267097925197</v>
      </c>
      <c r="AT31" s="105">
        <f>NORMSDIST(PuntuacionZ!AT31)-0.5</f>
        <v>-0.08282578025420867</v>
      </c>
      <c r="AU31" s="105">
        <f>NORMSDIST(PuntuacionZ!AU31)-0.5</f>
        <v>-0.08282578025420867</v>
      </c>
      <c r="AV31" s="105">
        <f>NORMSDIST(PuntuacionZ!AV31)-0.5</f>
        <v>-0.08282578025420867</v>
      </c>
      <c r="AW31" s="105">
        <f>NORMSDIST(PuntuacionZ!AW31)-0.5</f>
        <v>-0.08282578025420867</v>
      </c>
      <c r="AX31" s="105">
        <f>NORMSDIST(PuntuacionZ!AX31)-0.5</f>
        <v>-0.08282578025420867</v>
      </c>
      <c r="AY31" s="105">
        <f>NORMSDIST(PuntuacionZ!AY31)-0.5</f>
        <v>-0.08282578025420867</v>
      </c>
      <c r="AZ31" s="105">
        <f>NORMSDIST(PuntuacionZ!AZ31)-0.5</f>
        <v>-0.08282578025420867</v>
      </c>
      <c r="BA31" s="105">
        <f>NORMSDIST(PuntuacionZ!BA31)-0.5</f>
        <v>-0.08282578025420867</v>
      </c>
      <c r="BB31" s="105">
        <f>NORMSDIST(PuntuacionZ!BB31)-0.5</f>
        <v>-0.08282578025420867</v>
      </c>
      <c r="BC31" s="105">
        <f>NORMSDIST(PuntuacionZ!BC31)-0.5</f>
        <v>-0.08282578025420867</v>
      </c>
      <c r="BD31" s="105">
        <f>NORMSDIST(PuntuacionZ!BD31)-0.5</f>
        <v>-0.08282578025420867</v>
      </c>
      <c r="BE31" s="105">
        <f>NORMSDIST(PuntuacionZ!BE31)-0.5</f>
        <v>-0.08282578025420867</v>
      </c>
      <c r="BF31" s="105">
        <f>NORMSDIST(PuntuacionZ!BF31)-0.5</f>
        <v>-0.08282578025420867</v>
      </c>
      <c r="BG31" s="105">
        <f>NORMSDIST(PuntuacionZ!BG31)-0.5</f>
        <v>-0.08282578025420867</v>
      </c>
      <c r="BH31" s="105">
        <f>NORMSDIST(PuntuacionZ!BH31)-0.5</f>
        <v>-0.08282578025420867</v>
      </c>
      <c r="BI31" s="105">
        <f>NORMSDIST(PuntuacionZ!BI31)-0.5</f>
        <v>-0.08282578025420867</v>
      </c>
      <c r="BJ31" s="105">
        <f>NORMSDIST(PuntuacionZ!BJ31)-0.5</f>
        <v>-0.08282578025420867</v>
      </c>
      <c r="BK31" s="105">
        <f>NORMSDIST(PuntuacionZ!BK31)-0.5</f>
        <v>-0.08282578025420867</v>
      </c>
      <c r="BL31" s="105">
        <f>NORMSDIST(PuntuacionZ!BL31)-0.5</f>
        <v>-0.08282578025420867</v>
      </c>
      <c r="BM31" s="105">
        <f>NORMSDIST(PuntuacionZ!BM31)-0.5</f>
        <v>-0.08282578025420867</v>
      </c>
      <c r="BN31" s="105">
        <f>NORMSDIST(PuntuacionZ!BN31)-0.5</f>
        <v>-0.08282578025420867</v>
      </c>
      <c r="BO31" s="105">
        <f>NORMSDIST(PuntuacionZ!BO31)-0.5</f>
        <v>-0.08282578025420867</v>
      </c>
      <c r="BP31" s="105">
        <f>NORMSDIST(PuntuacionZ!BP31)-0.5</f>
        <v>-0.08282578025420867</v>
      </c>
      <c r="BQ31" s="105">
        <f>NORMSDIST(PuntuacionZ!BQ31)-0.5</f>
        <v>-0.08282578025420867</v>
      </c>
      <c r="BR31" s="105">
        <f>NORMSDIST(PuntuacionZ!BR31)-0.5</f>
        <v>-0.08282578025420867</v>
      </c>
      <c r="BS31" s="105">
        <f>NORMSDIST(PuntuacionZ!BS31)-0.5</f>
        <v>0.004016845300696126</v>
      </c>
      <c r="BT31" s="105">
        <f>NORMSDIST(PuntuacionZ!BT31)-0.5</f>
        <v>-0.07022356727881318</v>
      </c>
      <c r="BU31" s="105">
        <f>NORMSDIST(PuntuacionZ!BU31)-0.5</f>
        <v>0.00043817594404116367</v>
      </c>
      <c r="BV31" s="105">
        <f>NORMSDIST(PuntuacionZ!BV31)-0.5</f>
        <v>-0.08282578025420867</v>
      </c>
      <c r="BW31" s="105">
        <f>NORMSDIST(PuntuacionZ!BW31)-0.5</f>
        <v>-0.08282578025420867</v>
      </c>
      <c r="BX31" s="105">
        <f>NORMSDIST(PuntuacionZ!BX31)-0.5</f>
        <v>-0.08282578025420867</v>
      </c>
      <c r="BY31" s="105">
        <f>NORMSDIST(PuntuacionZ!BY31)-0.5</f>
        <v>-0.054330495786387656</v>
      </c>
      <c r="BZ31" s="105">
        <f>NORMSDIST(PuntuacionZ!BZ31)-0.5</f>
        <v>-0.08282578025420867</v>
      </c>
      <c r="CA31" s="105">
        <f>NORMSDIST(PuntuacionZ!CA31)-0.5</f>
        <v>-0.08282578025420867</v>
      </c>
      <c r="CB31" s="105">
        <f>NORMSDIST(PuntuacionZ!CB31)-0.5</f>
        <v>-0.054519943705335805</v>
      </c>
    </row>
    <row r="32" spans="2:80" ht="12.75">
      <c r="B32" s="70"/>
      <c r="C32" s="28" t="str">
        <f>Pesos!C33</f>
        <v>MozTrust</v>
      </c>
      <c r="D32" s="28" t="str">
        <f>Pesos!D33</f>
        <v>Confianza del sitio web en Internet según las mediciones de OpenSiteExplorer.org</v>
      </c>
      <c r="E32" s="105">
        <f>NORMSDIST(PuntuacionZ!E32)-0.5</f>
        <v>-0.1698719668901309</v>
      </c>
      <c r="F32" s="105">
        <f>NORMSDIST(PuntuacionZ!F32)-0.5</f>
        <v>0.4953888105030829</v>
      </c>
      <c r="G32" s="105">
        <f>NORMSDIST(PuntuacionZ!G32)-0.5</f>
        <v>-0.1698719668901309</v>
      </c>
      <c r="H32" s="105">
        <f>NORMSDIST(PuntuacionZ!H32)-0.5</f>
        <v>-0.1698719668901309</v>
      </c>
      <c r="I32" s="105">
        <f>NORMSDIST(PuntuacionZ!I32)-0.5</f>
        <v>0.44400131974310264</v>
      </c>
      <c r="J32" s="105">
        <f>NORMSDIST(PuntuacionZ!J32)-0.5</f>
        <v>-0.1698719668901309</v>
      </c>
      <c r="K32" s="105">
        <f>NORMSDIST(PuntuacionZ!K32)-0.5</f>
        <v>-0.1698719668901309</v>
      </c>
      <c r="L32" s="105">
        <f>NORMSDIST(PuntuacionZ!L32)-0.5</f>
        <v>-0.1698719668901309</v>
      </c>
      <c r="M32" s="105">
        <f>NORMSDIST(PuntuacionZ!M32)-0.5</f>
        <v>-0.1698719668901309</v>
      </c>
      <c r="N32" s="105">
        <f>NORMSDIST(PuntuacionZ!N32)-0.5</f>
        <v>0.47978035200989344</v>
      </c>
      <c r="O32" s="105">
        <f>NORMSDIST(PuntuacionZ!O32)-0.5</f>
        <v>0.43808238685550827</v>
      </c>
      <c r="P32" s="105">
        <f>NORMSDIST(PuntuacionZ!P32)-0.5</f>
        <v>-0.1698719668901309</v>
      </c>
      <c r="Q32" s="105">
        <f>NORMSDIST(PuntuacionZ!Q32)-0.5</f>
        <v>-0.1698719668901309</v>
      </c>
      <c r="R32" s="105">
        <f>NORMSDIST(PuntuacionZ!R32)-0.5</f>
        <v>-0.1698719668901309</v>
      </c>
      <c r="S32" s="105">
        <f>NORMSDIST(PuntuacionZ!S32)-0.5</f>
        <v>-0.1698719668901309</v>
      </c>
      <c r="T32" s="105">
        <f>NORMSDIST(PuntuacionZ!T32)-0.5</f>
        <v>-0.1698719668901309</v>
      </c>
      <c r="U32" s="105">
        <f>NORMSDIST(PuntuacionZ!U32)-0.5</f>
        <v>-0.1698719668901309</v>
      </c>
      <c r="V32" s="105">
        <f>NORMSDIST(PuntuacionZ!V32)-0.5</f>
        <v>-0.1698719668901309</v>
      </c>
      <c r="W32" s="105">
        <f>NORMSDIST(PuntuacionZ!W32)-0.5</f>
        <v>0.34665982675685203</v>
      </c>
      <c r="X32" s="105">
        <f>NORMSDIST(PuntuacionZ!X32)-0.5</f>
        <v>-0.1698719668901309</v>
      </c>
      <c r="Y32" s="105">
        <f>NORMSDIST(PuntuacionZ!Y32)-0.5</f>
        <v>-0.1698719668901309</v>
      </c>
      <c r="Z32" s="105">
        <f>NORMSDIST(PuntuacionZ!Z32)-0.5</f>
        <v>-0.1698719668901309</v>
      </c>
      <c r="AA32" s="105">
        <f>NORMSDIST(PuntuacionZ!AA32)-0.5</f>
        <v>-0.1698719668901309</v>
      </c>
      <c r="AB32" s="105">
        <f>NORMSDIST(PuntuacionZ!AB32)-0.5</f>
        <v>-0.1698719668901309</v>
      </c>
      <c r="AC32" s="105">
        <f>NORMSDIST(PuntuacionZ!AC32)-0.5</f>
        <v>-0.1698719668901309</v>
      </c>
      <c r="AD32" s="105">
        <f>NORMSDIST(PuntuacionZ!AD32)-0.5</f>
        <v>-0.1698719668901309</v>
      </c>
      <c r="AE32" s="105">
        <f>NORMSDIST(PuntuacionZ!AE32)-0.5</f>
        <v>-0.1698719668901309</v>
      </c>
      <c r="AF32" s="105">
        <f>NORMSDIST(PuntuacionZ!AF32)-0.5</f>
        <v>-0.1698719668901309</v>
      </c>
      <c r="AG32" s="105">
        <f>NORMSDIST(PuntuacionZ!AG32)-0.5</f>
        <v>-0.1698719668901309</v>
      </c>
      <c r="AH32" s="105">
        <f>NORMSDIST(PuntuacionZ!AH32)-0.5</f>
        <v>-0.1698719668901309</v>
      </c>
      <c r="AI32" s="105">
        <f>NORMSDIST(PuntuacionZ!AI32)-0.5</f>
        <v>-0.1698719668901309</v>
      </c>
      <c r="AJ32" s="105">
        <f>NORMSDIST(PuntuacionZ!AJ32)-0.5</f>
        <v>0.49476026713032273</v>
      </c>
      <c r="AK32" s="105">
        <f>NORMSDIST(PuntuacionZ!AK32)-0.5</f>
        <v>0.4992061689344285</v>
      </c>
      <c r="AL32" s="105">
        <f>NORMSDIST(PuntuacionZ!AL32)-0.5</f>
        <v>-0.1698719668901309</v>
      </c>
      <c r="AM32" s="105">
        <f>NORMSDIST(PuntuacionZ!AM32)-0.5</f>
        <v>-0.1698719668901309</v>
      </c>
      <c r="AN32" s="105">
        <f>NORMSDIST(PuntuacionZ!AN32)-0.5</f>
        <v>-0.1698719668901309</v>
      </c>
      <c r="AO32" s="105">
        <f>NORMSDIST(PuntuacionZ!AO32)-0.5</f>
        <v>-0.1698719668901309</v>
      </c>
      <c r="AP32" s="105">
        <f>NORMSDIST(PuntuacionZ!AP32)-0.5</f>
        <v>-0.1698719668901309</v>
      </c>
      <c r="AQ32" s="105">
        <f>NORMSDIST(PuntuacionZ!AQ32)-0.5</f>
        <v>-0.1698719668901309</v>
      </c>
      <c r="AR32" s="105">
        <f>NORMSDIST(PuntuacionZ!AR32)-0.5</f>
        <v>0.4919881592772285</v>
      </c>
      <c r="AS32" s="105">
        <f>NORMSDIST(PuntuacionZ!AS32)-0.5</f>
        <v>0.49049585336069634</v>
      </c>
      <c r="AT32" s="105">
        <f>NORMSDIST(PuntuacionZ!AT32)-0.5</f>
        <v>-0.1698719668901309</v>
      </c>
      <c r="AU32" s="105">
        <f>NORMSDIST(PuntuacionZ!AU32)-0.5</f>
        <v>-0.1698719668901309</v>
      </c>
      <c r="AV32" s="105">
        <f>NORMSDIST(PuntuacionZ!AV32)-0.5</f>
        <v>-0.1698719668901309</v>
      </c>
      <c r="AW32" s="105">
        <f>NORMSDIST(PuntuacionZ!AW32)-0.5</f>
        <v>-0.1698719668901309</v>
      </c>
      <c r="AX32" s="105">
        <f>NORMSDIST(PuntuacionZ!AX32)-0.5</f>
        <v>-0.1698719668901309</v>
      </c>
      <c r="AY32" s="105">
        <f>NORMSDIST(PuntuacionZ!AY32)-0.5</f>
        <v>-0.1698719668901309</v>
      </c>
      <c r="AZ32" s="105">
        <f>NORMSDIST(PuntuacionZ!AZ32)-0.5</f>
        <v>-0.1698719668901309</v>
      </c>
      <c r="BA32" s="105">
        <f>NORMSDIST(PuntuacionZ!BA32)-0.5</f>
        <v>-0.1698719668901309</v>
      </c>
      <c r="BB32" s="105">
        <f>NORMSDIST(PuntuacionZ!BB32)-0.5</f>
        <v>-0.1698719668901309</v>
      </c>
      <c r="BC32" s="105">
        <f>NORMSDIST(PuntuacionZ!BC32)-0.5</f>
        <v>-0.1698719668901309</v>
      </c>
      <c r="BD32" s="105">
        <f>NORMSDIST(PuntuacionZ!BD32)-0.5</f>
        <v>-0.1698719668901309</v>
      </c>
      <c r="BE32" s="105">
        <f>NORMSDIST(PuntuacionZ!BE32)-0.5</f>
        <v>-0.1698719668901309</v>
      </c>
      <c r="BF32" s="105">
        <f>NORMSDIST(PuntuacionZ!BF32)-0.5</f>
        <v>-0.1698719668901309</v>
      </c>
      <c r="BG32" s="105">
        <f>NORMSDIST(PuntuacionZ!BG32)-0.5</f>
        <v>-0.1698719668901309</v>
      </c>
      <c r="BH32" s="105">
        <f>NORMSDIST(PuntuacionZ!BH32)-0.5</f>
        <v>-0.1698719668901309</v>
      </c>
      <c r="BI32" s="105">
        <f>NORMSDIST(PuntuacionZ!BI32)-0.5</f>
        <v>-0.1698719668901309</v>
      </c>
      <c r="BJ32" s="105">
        <f>NORMSDIST(PuntuacionZ!BJ32)-0.5</f>
        <v>-0.1698719668901309</v>
      </c>
      <c r="BK32" s="105">
        <f>NORMSDIST(PuntuacionZ!BK32)-0.5</f>
        <v>-0.1698719668901309</v>
      </c>
      <c r="BL32" s="105">
        <f>NORMSDIST(PuntuacionZ!BL32)-0.5</f>
        <v>-0.1698719668901309</v>
      </c>
      <c r="BM32" s="105">
        <f>NORMSDIST(PuntuacionZ!BM32)-0.5</f>
        <v>-0.1698719668901309</v>
      </c>
      <c r="BN32" s="105">
        <f>NORMSDIST(PuntuacionZ!BN32)-0.5</f>
        <v>-0.1698719668901309</v>
      </c>
      <c r="BO32" s="105">
        <f>NORMSDIST(PuntuacionZ!BO32)-0.5</f>
        <v>-0.1698719668901309</v>
      </c>
      <c r="BP32" s="105">
        <f>NORMSDIST(PuntuacionZ!BP32)-0.5</f>
        <v>-0.1698719668901309</v>
      </c>
      <c r="BQ32" s="105">
        <f>NORMSDIST(PuntuacionZ!BQ32)-0.5</f>
        <v>-0.1698719668901309</v>
      </c>
      <c r="BR32" s="105">
        <f>NORMSDIST(PuntuacionZ!BR32)-0.5</f>
        <v>-0.1698719668901309</v>
      </c>
      <c r="BS32" s="105">
        <f>NORMSDIST(PuntuacionZ!BS32)-0.5</f>
        <v>0.4591141120870903</v>
      </c>
      <c r="BT32" s="105">
        <f>NORMSDIST(PuntuacionZ!BT32)-0.5</f>
        <v>0.4800862800318111</v>
      </c>
      <c r="BU32" s="105">
        <f>NORMSDIST(PuntuacionZ!BU32)-0.5</f>
        <v>-0.1698719668901309</v>
      </c>
      <c r="BV32" s="105">
        <f>NORMSDIST(PuntuacionZ!BV32)-0.5</f>
        <v>-0.1698719668901309</v>
      </c>
      <c r="BW32" s="105">
        <f>NORMSDIST(PuntuacionZ!BW32)-0.5</f>
        <v>-0.1698719668901309</v>
      </c>
      <c r="BX32" s="105">
        <f>NORMSDIST(PuntuacionZ!BX32)-0.5</f>
        <v>-0.1698719668901309</v>
      </c>
      <c r="BY32" s="105">
        <f>NORMSDIST(PuntuacionZ!BY32)-0.5</f>
        <v>0.47915652982612766</v>
      </c>
      <c r="BZ32" s="105">
        <f>NORMSDIST(PuntuacionZ!BZ32)-0.5</f>
        <v>-0.1698719668901309</v>
      </c>
      <c r="CA32" s="105">
        <f>NORMSDIST(PuntuacionZ!CA32)-0.5</f>
        <v>-0.1698719668901309</v>
      </c>
      <c r="CB32" s="105">
        <f>NORMSDIST(PuntuacionZ!CB32)-0.5</f>
        <v>0.49512817537773524</v>
      </c>
    </row>
    <row r="33" spans="2:80" ht="12.75">
      <c r="B33" s="70"/>
      <c r="C33" s="28" t="str">
        <f>Pesos!C34</f>
        <v>MozRank</v>
      </c>
      <c r="D33" s="28" t="str">
        <f>Pesos!D34</f>
        <v>Popularidad del sitio web en Internet según las mediciones de OpenSiteExplorer.org</v>
      </c>
      <c r="E33" s="105">
        <f>NORMSDIST(PuntuacionZ!E33)-0.5</f>
        <v>-0.17068432122183352</v>
      </c>
      <c r="F33" s="105">
        <f>NORMSDIST(PuntuacionZ!F33)-0.5</f>
        <v>0.4950043078218398</v>
      </c>
      <c r="G33" s="105">
        <f>NORMSDIST(PuntuacionZ!G33)-0.5</f>
        <v>-0.17068432122183352</v>
      </c>
      <c r="H33" s="105">
        <f>NORMSDIST(PuntuacionZ!H33)-0.5</f>
        <v>-0.17068432122183352</v>
      </c>
      <c r="I33" s="105">
        <f>NORMSDIST(PuntuacionZ!I33)-0.5</f>
        <v>0.4399121234488734</v>
      </c>
      <c r="J33" s="105">
        <f>NORMSDIST(PuntuacionZ!J33)-0.5</f>
        <v>-0.17068432122183352</v>
      </c>
      <c r="K33" s="105">
        <f>NORMSDIST(PuntuacionZ!K33)-0.5</f>
        <v>-0.17068432122183352</v>
      </c>
      <c r="L33" s="105">
        <f>NORMSDIST(PuntuacionZ!L33)-0.5</f>
        <v>-0.17068432122183352</v>
      </c>
      <c r="M33" s="105">
        <f>NORMSDIST(PuntuacionZ!M33)-0.5</f>
        <v>-0.17068432122183352</v>
      </c>
      <c r="N33" s="105">
        <f>NORMSDIST(PuntuacionZ!N33)-0.5</f>
        <v>0.48468189567052444</v>
      </c>
      <c r="O33" s="105">
        <f>NORMSDIST(PuntuacionZ!O33)-0.5</f>
        <v>0.479879659526222</v>
      </c>
      <c r="P33" s="105">
        <f>NORMSDIST(PuntuacionZ!P33)-0.5</f>
        <v>-0.17068432122183352</v>
      </c>
      <c r="Q33" s="105">
        <f>NORMSDIST(PuntuacionZ!Q33)-0.5</f>
        <v>-0.17068432122183352</v>
      </c>
      <c r="R33" s="105">
        <f>NORMSDIST(PuntuacionZ!R33)-0.5</f>
        <v>-0.17068432122183352</v>
      </c>
      <c r="S33" s="105">
        <f>NORMSDIST(PuntuacionZ!S33)-0.5</f>
        <v>-0.17068432122183352</v>
      </c>
      <c r="T33" s="105">
        <f>NORMSDIST(PuntuacionZ!T33)-0.5</f>
        <v>-0.17068432122183352</v>
      </c>
      <c r="U33" s="105">
        <f>NORMSDIST(PuntuacionZ!U33)-0.5</f>
        <v>-0.17068432122183352</v>
      </c>
      <c r="V33" s="105">
        <f>NORMSDIST(PuntuacionZ!V33)-0.5</f>
        <v>-0.17068432122183352</v>
      </c>
      <c r="W33" s="105">
        <f>NORMSDIST(PuntuacionZ!W33)-0.5</f>
        <v>0.3609122269059778</v>
      </c>
      <c r="X33" s="105">
        <f>NORMSDIST(PuntuacionZ!X33)-0.5</f>
        <v>-0.17068432122183352</v>
      </c>
      <c r="Y33" s="105">
        <f>NORMSDIST(PuntuacionZ!Y33)-0.5</f>
        <v>-0.17068432122183352</v>
      </c>
      <c r="Z33" s="105">
        <f>NORMSDIST(PuntuacionZ!Z33)-0.5</f>
        <v>-0.17068432122183352</v>
      </c>
      <c r="AA33" s="105">
        <f>NORMSDIST(PuntuacionZ!AA33)-0.5</f>
        <v>-0.17068432122183352</v>
      </c>
      <c r="AB33" s="105">
        <f>NORMSDIST(PuntuacionZ!AB33)-0.5</f>
        <v>-0.17068432122183352</v>
      </c>
      <c r="AC33" s="105">
        <f>NORMSDIST(PuntuacionZ!AC33)-0.5</f>
        <v>-0.17068432122183352</v>
      </c>
      <c r="AD33" s="105">
        <f>NORMSDIST(PuntuacionZ!AD33)-0.5</f>
        <v>-0.17068432122183352</v>
      </c>
      <c r="AE33" s="105">
        <f>NORMSDIST(PuntuacionZ!AE33)-0.5</f>
        <v>-0.17068432122183352</v>
      </c>
      <c r="AF33" s="105">
        <f>NORMSDIST(PuntuacionZ!AF33)-0.5</f>
        <v>-0.17068432122183352</v>
      </c>
      <c r="AG33" s="105">
        <f>NORMSDIST(PuntuacionZ!AG33)-0.5</f>
        <v>-0.17068432122183352</v>
      </c>
      <c r="AH33" s="105">
        <f>NORMSDIST(PuntuacionZ!AH33)-0.5</f>
        <v>-0.17068432122183352</v>
      </c>
      <c r="AI33" s="105">
        <f>NORMSDIST(PuntuacionZ!AI33)-0.5</f>
        <v>-0.17068432122183352</v>
      </c>
      <c r="AJ33" s="105">
        <f>NORMSDIST(PuntuacionZ!AJ33)-0.5</f>
        <v>0.49753008898261186</v>
      </c>
      <c r="AK33" s="105">
        <f>NORMSDIST(PuntuacionZ!AK33)-0.5</f>
        <v>0.4979227115274839</v>
      </c>
      <c r="AL33" s="105">
        <f>NORMSDIST(PuntuacionZ!AL33)-0.5</f>
        <v>-0.17068432122183352</v>
      </c>
      <c r="AM33" s="105">
        <f>NORMSDIST(PuntuacionZ!AM33)-0.5</f>
        <v>-0.17068432122183352</v>
      </c>
      <c r="AN33" s="105">
        <f>NORMSDIST(PuntuacionZ!AN33)-0.5</f>
        <v>-0.17068432122183352</v>
      </c>
      <c r="AO33" s="105">
        <f>NORMSDIST(PuntuacionZ!AO33)-0.5</f>
        <v>-0.17068432122183352</v>
      </c>
      <c r="AP33" s="105">
        <f>NORMSDIST(PuntuacionZ!AP33)-0.5</f>
        <v>-0.17068432122183352</v>
      </c>
      <c r="AQ33" s="105">
        <f>NORMSDIST(PuntuacionZ!AQ33)-0.5</f>
        <v>-0.17068432122183352</v>
      </c>
      <c r="AR33" s="105">
        <f>NORMSDIST(PuntuacionZ!AR33)-0.5</f>
        <v>0.49188000187172554</v>
      </c>
      <c r="AS33" s="105">
        <f>NORMSDIST(PuntuacionZ!AS33)-0.5</f>
        <v>0.4866889420298034</v>
      </c>
      <c r="AT33" s="105">
        <f>NORMSDIST(PuntuacionZ!AT33)-0.5</f>
        <v>-0.17068432122183352</v>
      </c>
      <c r="AU33" s="105">
        <f>NORMSDIST(PuntuacionZ!AU33)-0.5</f>
        <v>-0.17068432122183352</v>
      </c>
      <c r="AV33" s="105">
        <f>NORMSDIST(PuntuacionZ!AV33)-0.5</f>
        <v>-0.17068432122183352</v>
      </c>
      <c r="AW33" s="105">
        <f>NORMSDIST(PuntuacionZ!AW33)-0.5</f>
        <v>-0.17068432122183352</v>
      </c>
      <c r="AX33" s="105">
        <f>NORMSDIST(PuntuacionZ!AX33)-0.5</f>
        <v>-0.17068432122183352</v>
      </c>
      <c r="AY33" s="105">
        <f>NORMSDIST(PuntuacionZ!AY33)-0.5</f>
        <v>-0.17068432122183352</v>
      </c>
      <c r="AZ33" s="105">
        <f>NORMSDIST(PuntuacionZ!AZ33)-0.5</f>
        <v>-0.17068432122183352</v>
      </c>
      <c r="BA33" s="105">
        <f>NORMSDIST(PuntuacionZ!BA33)-0.5</f>
        <v>-0.17068432122183352</v>
      </c>
      <c r="BB33" s="105">
        <f>NORMSDIST(PuntuacionZ!BB33)-0.5</f>
        <v>-0.17068432122183352</v>
      </c>
      <c r="BC33" s="105">
        <f>NORMSDIST(PuntuacionZ!BC33)-0.5</f>
        <v>-0.17068432122183352</v>
      </c>
      <c r="BD33" s="105">
        <f>NORMSDIST(PuntuacionZ!BD33)-0.5</f>
        <v>-0.17068432122183352</v>
      </c>
      <c r="BE33" s="105">
        <f>NORMSDIST(PuntuacionZ!BE33)-0.5</f>
        <v>-0.17068432122183352</v>
      </c>
      <c r="BF33" s="105">
        <f>NORMSDIST(PuntuacionZ!BF33)-0.5</f>
        <v>-0.17068432122183352</v>
      </c>
      <c r="BG33" s="105">
        <f>NORMSDIST(PuntuacionZ!BG33)-0.5</f>
        <v>-0.17068432122183352</v>
      </c>
      <c r="BH33" s="105">
        <f>NORMSDIST(PuntuacionZ!BH33)-0.5</f>
        <v>-0.17068432122183352</v>
      </c>
      <c r="BI33" s="105">
        <f>NORMSDIST(PuntuacionZ!BI33)-0.5</f>
        <v>-0.17068432122183352</v>
      </c>
      <c r="BJ33" s="105">
        <f>NORMSDIST(PuntuacionZ!BJ33)-0.5</f>
        <v>-0.17068432122183352</v>
      </c>
      <c r="BK33" s="105">
        <f>NORMSDIST(PuntuacionZ!BK33)-0.5</f>
        <v>-0.17068432122183352</v>
      </c>
      <c r="BL33" s="105">
        <f>NORMSDIST(PuntuacionZ!BL33)-0.5</f>
        <v>-0.17068432122183352</v>
      </c>
      <c r="BM33" s="105">
        <f>NORMSDIST(PuntuacionZ!BM33)-0.5</f>
        <v>-0.17068432122183352</v>
      </c>
      <c r="BN33" s="105">
        <f>NORMSDIST(PuntuacionZ!BN33)-0.5</f>
        <v>-0.17068432122183352</v>
      </c>
      <c r="BO33" s="105">
        <f>NORMSDIST(PuntuacionZ!BO33)-0.5</f>
        <v>-0.17068432122183352</v>
      </c>
      <c r="BP33" s="105">
        <f>NORMSDIST(PuntuacionZ!BP33)-0.5</f>
        <v>-0.17068432122183352</v>
      </c>
      <c r="BQ33" s="105">
        <f>NORMSDIST(PuntuacionZ!BQ33)-0.5</f>
        <v>-0.17068432122183352</v>
      </c>
      <c r="BR33" s="105">
        <f>NORMSDIST(PuntuacionZ!BR33)-0.5</f>
        <v>-0.17068432122183352</v>
      </c>
      <c r="BS33" s="105">
        <f>NORMSDIST(PuntuacionZ!BS33)-0.5</f>
        <v>0.46147982446923186</v>
      </c>
      <c r="BT33" s="105">
        <f>NORMSDIST(PuntuacionZ!BT33)-0.5</f>
        <v>0.4808667128066997</v>
      </c>
      <c r="BU33" s="105">
        <f>NORMSDIST(PuntuacionZ!BU33)-0.5</f>
        <v>-0.17068432122183352</v>
      </c>
      <c r="BV33" s="105">
        <f>NORMSDIST(PuntuacionZ!BV33)-0.5</f>
        <v>-0.17068432122183352</v>
      </c>
      <c r="BW33" s="105">
        <f>NORMSDIST(PuntuacionZ!BW33)-0.5</f>
        <v>-0.17068432122183352</v>
      </c>
      <c r="BX33" s="105">
        <f>NORMSDIST(PuntuacionZ!BX33)-0.5</f>
        <v>-0.17068432122183352</v>
      </c>
      <c r="BY33" s="105">
        <f>NORMSDIST(PuntuacionZ!BY33)-0.5</f>
        <v>0.46205344830792283</v>
      </c>
      <c r="BZ33" s="105">
        <f>NORMSDIST(PuntuacionZ!BZ33)-0.5</f>
        <v>-0.17068432122183352</v>
      </c>
      <c r="CA33" s="105">
        <f>NORMSDIST(PuntuacionZ!CA33)-0.5</f>
        <v>-0.17068432122183352</v>
      </c>
      <c r="CB33" s="105">
        <f>NORMSDIST(PuntuacionZ!CB33)-0.5</f>
        <v>0.49367110639090894</v>
      </c>
    </row>
    <row r="34" spans="2:80" ht="12.75">
      <c r="B34" s="70"/>
      <c r="C34" s="28" t="str">
        <f>Pesos!C35</f>
        <v>Enlaces en España</v>
      </c>
      <c r="D34" s="28" t="str">
        <f>Pesos!D35</f>
        <v>Porcentaje de enlaces desde España</v>
      </c>
      <c r="E34" s="105">
        <f>NORMSDIST(PuntuacionZ!E34)-0.5</f>
        <v>-0.15633086749971958</v>
      </c>
      <c r="F34" s="105">
        <f>NORMSDIST(PuntuacionZ!F34)-0.5</f>
        <v>0.4986231651572709</v>
      </c>
      <c r="G34" s="105">
        <f>NORMSDIST(PuntuacionZ!G34)-0.5</f>
        <v>-0.15633086749971958</v>
      </c>
      <c r="H34" s="105">
        <f>NORMSDIST(PuntuacionZ!H34)-0.5</f>
        <v>-0.15633086749971958</v>
      </c>
      <c r="I34" s="105">
        <f>NORMSDIST(PuntuacionZ!I34)-0.5</f>
        <v>0.17243313802533788</v>
      </c>
      <c r="J34" s="105">
        <f>NORMSDIST(PuntuacionZ!J34)-0.5</f>
        <v>-0.15633086749971958</v>
      </c>
      <c r="K34" s="105">
        <f>NORMSDIST(PuntuacionZ!K34)-0.5</f>
        <v>-0.15633086749971958</v>
      </c>
      <c r="L34" s="105">
        <f>NORMSDIST(PuntuacionZ!L34)-0.5</f>
        <v>-0.15633086749971958</v>
      </c>
      <c r="M34" s="105">
        <f>NORMSDIST(PuntuacionZ!M34)-0.5</f>
        <v>-0.15633086749971958</v>
      </c>
      <c r="N34" s="105">
        <f>NORMSDIST(PuntuacionZ!N34)-0.5</f>
        <v>0.4973131678250864</v>
      </c>
      <c r="O34" s="105">
        <f>NORMSDIST(PuntuacionZ!O34)-0.5</f>
        <v>0.4986231651572709</v>
      </c>
      <c r="P34" s="105">
        <f>NORMSDIST(PuntuacionZ!P34)-0.5</f>
        <v>-0.15633086749971958</v>
      </c>
      <c r="Q34" s="105">
        <f>NORMSDIST(PuntuacionZ!Q34)-0.5</f>
        <v>-0.15633086749971958</v>
      </c>
      <c r="R34" s="105">
        <f>NORMSDIST(PuntuacionZ!R34)-0.5</f>
        <v>-0.15633086749971958</v>
      </c>
      <c r="S34" s="105">
        <f>NORMSDIST(PuntuacionZ!S34)-0.5</f>
        <v>-0.15633086749971958</v>
      </c>
      <c r="T34" s="105">
        <f>NORMSDIST(PuntuacionZ!T34)-0.5</f>
        <v>-0.15633086749971958</v>
      </c>
      <c r="U34" s="105">
        <f>NORMSDIST(PuntuacionZ!U34)-0.5</f>
        <v>-0.15633086749971958</v>
      </c>
      <c r="V34" s="105">
        <f>NORMSDIST(PuntuacionZ!V34)-0.5</f>
        <v>-0.15633086749971958</v>
      </c>
      <c r="W34" s="105">
        <f>NORMSDIST(PuntuacionZ!W34)-0.5</f>
        <v>0.49393988740105477</v>
      </c>
      <c r="X34" s="105">
        <f>NORMSDIST(PuntuacionZ!X34)-0.5</f>
        <v>-0.15633086749971958</v>
      </c>
      <c r="Y34" s="105">
        <f>NORMSDIST(PuntuacionZ!Y34)-0.5</f>
        <v>-0.15633086749971958</v>
      </c>
      <c r="Z34" s="105">
        <f>NORMSDIST(PuntuacionZ!Z34)-0.5</f>
        <v>-0.15633086749971958</v>
      </c>
      <c r="AA34" s="105">
        <f>NORMSDIST(PuntuacionZ!AA34)-0.5</f>
        <v>-0.15633086749971958</v>
      </c>
      <c r="AB34" s="105">
        <f>NORMSDIST(PuntuacionZ!AB34)-0.5</f>
        <v>-0.15633086749971958</v>
      </c>
      <c r="AC34" s="105">
        <f>NORMSDIST(PuntuacionZ!AC34)-0.5</f>
        <v>-0.15633086749971958</v>
      </c>
      <c r="AD34" s="105">
        <f>NORMSDIST(PuntuacionZ!AD34)-0.5</f>
        <v>-0.15633086749971958</v>
      </c>
      <c r="AE34" s="105">
        <f>NORMSDIST(PuntuacionZ!AE34)-0.5</f>
        <v>-0.15633086749971958</v>
      </c>
      <c r="AF34" s="105">
        <f>NORMSDIST(PuntuacionZ!AF34)-0.5</f>
        <v>-0.15633086749971958</v>
      </c>
      <c r="AG34" s="105">
        <f>NORMSDIST(PuntuacionZ!AG34)-0.5</f>
        <v>-0.15633086749971958</v>
      </c>
      <c r="AH34" s="105">
        <f>NORMSDIST(PuntuacionZ!AH34)-0.5</f>
        <v>-0.15633086749971958</v>
      </c>
      <c r="AI34" s="105">
        <f>NORMSDIST(PuntuacionZ!AI34)-0.5</f>
        <v>-0.15633086749971958</v>
      </c>
      <c r="AJ34" s="105">
        <f>NORMSDIST(PuntuacionZ!AJ34)-0.5</f>
        <v>0.47422377334884236</v>
      </c>
      <c r="AK34" s="105">
        <f>NORMSDIST(PuntuacionZ!AK34)-0.5</f>
        <v>-0.15633086749971958</v>
      </c>
      <c r="AL34" s="105">
        <f>NORMSDIST(PuntuacionZ!AL34)-0.5</f>
        <v>-0.15633086749971958</v>
      </c>
      <c r="AM34" s="105">
        <f>NORMSDIST(PuntuacionZ!AM34)-0.5</f>
        <v>-0.15633086749971958</v>
      </c>
      <c r="AN34" s="105">
        <f>NORMSDIST(PuntuacionZ!AN34)-0.5</f>
        <v>-0.15633086749971958</v>
      </c>
      <c r="AO34" s="105">
        <f>NORMSDIST(PuntuacionZ!AO34)-0.5</f>
        <v>-0.15633086749971958</v>
      </c>
      <c r="AP34" s="105">
        <f>NORMSDIST(PuntuacionZ!AP34)-0.5</f>
        <v>-0.15633086749971958</v>
      </c>
      <c r="AQ34" s="105">
        <f>NORMSDIST(PuntuacionZ!AQ34)-0.5</f>
        <v>-0.15633086749971958</v>
      </c>
      <c r="AR34" s="105">
        <f>NORMSDIST(PuntuacionZ!AR34)-0.5</f>
        <v>0.4916089485260262</v>
      </c>
      <c r="AS34" s="105">
        <f>NORMSDIST(PuntuacionZ!AS34)-0.5</f>
        <v>0.4983040107820996</v>
      </c>
      <c r="AT34" s="105">
        <f>NORMSDIST(PuntuacionZ!AT34)-0.5</f>
        <v>-0.15633086749971958</v>
      </c>
      <c r="AU34" s="105">
        <f>NORMSDIST(PuntuacionZ!AU34)-0.5</f>
        <v>-0.15633086749971958</v>
      </c>
      <c r="AV34" s="105">
        <f>NORMSDIST(PuntuacionZ!AV34)-0.5</f>
        <v>-0.15633086749971958</v>
      </c>
      <c r="AW34" s="105">
        <f>NORMSDIST(PuntuacionZ!AW34)-0.5</f>
        <v>-0.15633086749971958</v>
      </c>
      <c r="AX34" s="105">
        <f>NORMSDIST(PuntuacionZ!AX34)-0.5</f>
        <v>-0.15633086749971958</v>
      </c>
      <c r="AY34" s="105">
        <f>NORMSDIST(PuntuacionZ!AY34)-0.5</f>
        <v>-0.15633086749971958</v>
      </c>
      <c r="AZ34" s="105">
        <f>NORMSDIST(PuntuacionZ!AZ34)-0.5</f>
        <v>-0.15633086749971958</v>
      </c>
      <c r="BA34" s="105">
        <f>NORMSDIST(PuntuacionZ!BA34)-0.5</f>
        <v>-0.15633086749971958</v>
      </c>
      <c r="BB34" s="105">
        <f>NORMSDIST(PuntuacionZ!BB34)-0.5</f>
        <v>-0.15633086749971958</v>
      </c>
      <c r="BC34" s="105">
        <f>NORMSDIST(PuntuacionZ!BC34)-0.5</f>
        <v>-0.15633086749971958</v>
      </c>
      <c r="BD34" s="105">
        <f>NORMSDIST(PuntuacionZ!BD34)-0.5</f>
        <v>-0.15633086749971958</v>
      </c>
      <c r="BE34" s="105">
        <f>NORMSDIST(PuntuacionZ!BE34)-0.5</f>
        <v>-0.15633086749971958</v>
      </c>
      <c r="BF34" s="105">
        <f>NORMSDIST(PuntuacionZ!BF34)-0.5</f>
        <v>-0.15633086749971958</v>
      </c>
      <c r="BG34" s="105">
        <f>NORMSDIST(PuntuacionZ!BG34)-0.5</f>
        <v>-0.15633086749971958</v>
      </c>
      <c r="BH34" s="105">
        <f>NORMSDIST(PuntuacionZ!BH34)-0.5</f>
        <v>-0.15633086749971958</v>
      </c>
      <c r="BI34" s="105">
        <f>NORMSDIST(PuntuacionZ!BI34)-0.5</f>
        <v>-0.15633086749971958</v>
      </c>
      <c r="BJ34" s="105">
        <f>NORMSDIST(PuntuacionZ!BJ34)-0.5</f>
        <v>-0.15633086749971958</v>
      </c>
      <c r="BK34" s="105">
        <f>NORMSDIST(PuntuacionZ!BK34)-0.5</f>
        <v>-0.15633086749971958</v>
      </c>
      <c r="BL34" s="105">
        <f>NORMSDIST(PuntuacionZ!BL34)-0.5</f>
        <v>-0.15633086749971958</v>
      </c>
      <c r="BM34" s="105">
        <f>NORMSDIST(PuntuacionZ!BM34)-0.5</f>
        <v>-0.15633086749971958</v>
      </c>
      <c r="BN34" s="105">
        <f>NORMSDIST(PuntuacionZ!BN34)-0.5</f>
        <v>-0.15633086749971958</v>
      </c>
      <c r="BO34" s="105">
        <f>NORMSDIST(PuntuacionZ!BO34)-0.5</f>
        <v>-0.15633086749971958</v>
      </c>
      <c r="BP34" s="105">
        <f>NORMSDIST(PuntuacionZ!BP34)-0.5</f>
        <v>-0.15633086749971958</v>
      </c>
      <c r="BQ34" s="105">
        <f>NORMSDIST(PuntuacionZ!BQ34)-0.5</f>
        <v>-0.15633086749971958</v>
      </c>
      <c r="BR34" s="105">
        <f>NORMSDIST(PuntuacionZ!BR34)-0.5</f>
        <v>-0.15633086749971958</v>
      </c>
      <c r="BS34" s="105">
        <f>NORMSDIST(PuntuacionZ!BS34)-0.5</f>
        <v>0.005287904386062525</v>
      </c>
      <c r="BT34" s="105">
        <f>NORMSDIST(PuntuacionZ!BT34)-0.5</f>
        <v>0.4684300439508968</v>
      </c>
      <c r="BU34" s="105">
        <f>NORMSDIST(PuntuacionZ!BU34)-0.5</f>
        <v>-0.15633086749971958</v>
      </c>
      <c r="BV34" s="105">
        <f>NORMSDIST(PuntuacionZ!BV34)-0.5</f>
        <v>-0.15633086749971958</v>
      </c>
      <c r="BW34" s="105">
        <f>NORMSDIST(PuntuacionZ!BW34)-0.5</f>
        <v>-0.15633086749971958</v>
      </c>
      <c r="BX34" s="105">
        <f>NORMSDIST(PuntuacionZ!BX34)-0.5</f>
        <v>-0.15633086749971958</v>
      </c>
      <c r="BY34" s="105">
        <f>NORMSDIST(PuntuacionZ!BY34)-0.5</f>
        <v>0.4862006626052502</v>
      </c>
      <c r="BZ34" s="105">
        <f>NORMSDIST(PuntuacionZ!BZ34)-0.5</f>
        <v>-0.15633086749971958</v>
      </c>
      <c r="CA34" s="105">
        <f>NORMSDIST(PuntuacionZ!CA34)-0.5</f>
        <v>-0.15633086749971958</v>
      </c>
      <c r="CB34" s="105">
        <f>NORMSDIST(PuntuacionZ!CB34)-0.5</f>
        <v>0.4888774693474027</v>
      </c>
    </row>
    <row r="35" spans="2:80" ht="12.75">
      <c r="B35" s="70">
        <f>Pesos!B36</f>
        <v>0</v>
      </c>
      <c r="C35" s="28" t="str">
        <f>Pesos!C36</f>
        <v>Internacionalidad</v>
      </c>
      <c r="D35" s="28" t="str">
        <f>Pesos!D36</f>
        <v>Porcentaje de enlaces desde fuera de España</v>
      </c>
      <c r="E35" s="105">
        <f>NORMSDIST(PuntuacionZ!E35)-0.5</f>
        <v>0.15633086749971947</v>
      </c>
      <c r="F35" s="105">
        <f>NORMSDIST(PuntuacionZ!F35)-0.5</f>
        <v>-0.49862316515727095</v>
      </c>
      <c r="G35" s="105">
        <f>NORMSDIST(PuntuacionZ!G35)-0.5</f>
        <v>0.15633086749971947</v>
      </c>
      <c r="H35" s="105">
        <f>NORMSDIST(PuntuacionZ!H35)-0.5</f>
        <v>0.15633086749971947</v>
      </c>
      <c r="I35" s="105">
        <f>NORMSDIST(PuntuacionZ!I35)-0.5</f>
        <v>-0.17243313802533794</v>
      </c>
      <c r="J35" s="105">
        <f>NORMSDIST(PuntuacionZ!J35)-0.5</f>
        <v>0.15633086749971947</v>
      </c>
      <c r="K35" s="105">
        <f>NORMSDIST(PuntuacionZ!K35)-0.5</f>
        <v>0.15633086749971947</v>
      </c>
      <c r="L35" s="105">
        <f>NORMSDIST(PuntuacionZ!L35)-0.5</f>
        <v>0.15633086749971947</v>
      </c>
      <c r="M35" s="105">
        <f>NORMSDIST(PuntuacionZ!M35)-0.5</f>
        <v>0.15633086749971947</v>
      </c>
      <c r="N35" s="105">
        <f>NORMSDIST(PuntuacionZ!N35)-0.5</f>
        <v>-0.49731316782508633</v>
      </c>
      <c r="O35" s="105">
        <f>NORMSDIST(PuntuacionZ!O35)-0.5</f>
        <v>-0.49862316515727095</v>
      </c>
      <c r="P35" s="105">
        <f>NORMSDIST(PuntuacionZ!P35)-0.5</f>
        <v>0.15633086749971947</v>
      </c>
      <c r="Q35" s="105">
        <f>NORMSDIST(PuntuacionZ!Q35)-0.5</f>
        <v>0.15633086749971947</v>
      </c>
      <c r="R35" s="105">
        <f>NORMSDIST(PuntuacionZ!R35)-0.5</f>
        <v>0.15633086749971947</v>
      </c>
      <c r="S35" s="105">
        <f>NORMSDIST(PuntuacionZ!S35)-0.5</f>
        <v>0.15633086749971947</v>
      </c>
      <c r="T35" s="105">
        <f>NORMSDIST(PuntuacionZ!T35)-0.5</f>
        <v>0.15633086749971947</v>
      </c>
      <c r="U35" s="105">
        <f>NORMSDIST(PuntuacionZ!U35)-0.5</f>
        <v>0.15633086749971947</v>
      </c>
      <c r="V35" s="105">
        <f>NORMSDIST(PuntuacionZ!V35)-0.5</f>
        <v>0.15633086749971947</v>
      </c>
      <c r="W35" s="105">
        <f>NORMSDIST(PuntuacionZ!W35)-0.5</f>
        <v>-0.4939398874010547</v>
      </c>
      <c r="X35" s="105">
        <f>NORMSDIST(PuntuacionZ!X35)-0.5</f>
        <v>0.15633086749971947</v>
      </c>
      <c r="Y35" s="105">
        <f>NORMSDIST(PuntuacionZ!Y35)-0.5</f>
        <v>0.15633086749971947</v>
      </c>
      <c r="Z35" s="105">
        <f>NORMSDIST(PuntuacionZ!Z35)-0.5</f>
        <v>0.15633086749971947</v>
      </c>
      <c r="AA35" s="105">
        <f>NORMSDIST(PuntuacionZ!AA35)-0.5</f>
        <v>0.15633086749971947</v>
      </c>
      <c r="AB35" s="105">
        <f>NORMSDIST(PuntuacionZ!AB35)-0.5</f>
        <v>0.15633086749971947</v>
      </c>
      <c r="AC35" s="105">
        <f>NORMSDIST(PuntuacionZ!AC35)-0.5</f>
        <v>0.15633086749971947</v>
      </c>
      <c r="AD35" s="105">
        <f>NORMSDIST(PuntuacionZ!AD35)-0.5</f>
        <v>0.15633086749971947</v>
      </c>
      <c r="AE35" s="105">
        <f>NORMSDIST(PuntuacionZ!AE35)-0.5</f>
        <v>0.15633086749971947</v>
      </c>
      <c r="AF35" s="105">
        <f>NORMSDIST(PuntuacionZ!AF35)-0.5</f>
        <v>0.15633086749971947</v>
      </c>
      <c r="AG35" s="105">
        <f>NORMSDIST(PuntuacionZ!AG35)-0.5</f>
        <v>0.15633086749971947</v>
      </c>
      <c r="AH35" s="105">
        <f>NORMSDIST(PuntuacionZ!AH35)-0.5</f>
        <v>0.15633086749971947</v>
      </c>
      <c r="AI35" s="105">
        <f>NORMSDIST(PuntuacionZ!AI35)-0.5</f>
        <v>0.15633086749971947</v>
      </c>
      <c r="AJ35" s="105">
        <f>NORMSDIST(PuntuacionZ!AJ35)-0.5</f>
        <v>-0.4742237733488423</v>
      </c>
      <c r="AK35" s="105">
        <f>NORMSDIST(PuntuacionZ!AK35)-0.5</f>
        <v>-0.49862316515727095</v>
      </c>
      <c r="AL35" s="105">
        <f>NORMSDIST(PuntuacionZ!AL35)-0.5</f>
        <v>0.15633086749971947</v>
      </c>
      <c r="AM35" s="105">
        <f>NORMSDIST(PuntuacionZ!AM35)-0.5</f>
        <v>0.15633086749971947</v>
      </c>
      <c r="AN35" s="105">
        <f>NORMSDIST(PuntuacionZ!AN35)-0.5</f>
        <v>0.15633086749971947</v>
      </c>
      <c r="AO35" s="105">
        <f>NORMSDIST(PuntuacionZ!AO35)-0.5</f>
        <v>0.15633086749971947</v>
      </c>
      <c r="AP35" s="105">
        <f>NORMSDIST(PuntuacionZ!AP35)-0.5</f>
        <v>0.15633086749971947</v>
      </c>
      <c r="AQ35" s="105">
        <f>NORMSDIST(PuntuacionZ!AQ35)-0.5</f>
        <v>0.15633086749971947</v>
      </c>
      <c r="AR35" s="105">
        <f>NORMSDIST(PuntuacionZ!AR35)-0.5</f>
        <v>-0.49160894852602616</v>
      </c>
      <c r="AS35" s="105">
        <f>NORMSDIST(PuntuacionZ!AS35)-0.5</f>
        <v>-0.4983040107820996</v>
      </c>
      <c r="AT35" s="105">
        <f>NORMSDIST(PuntuacionZ!AT35)-0.5</f>
        <v>0.15633086749971947</v>
      </c>
      <c r="AU35" s="105">
        <f>NORMSDIST(PuntuacionZ!AU35)-0.5</f>
        <v>0.15633086749971947</v>
      </c>
      <c r="AV35" s="105">
        <f>NORMSDIST(PuntuacionZ!AV35)-0.5</f>
        <v>0.15633086749971947</v>
      </c>
      <c r="AW35" s="105">
        <f>NORMSDIST(PuntuacionZ!AW35)-0.5</f>
        <v>0.15633086749971947</v>
      </c>
      <c r="AX35" s="105">
        <f>NORMSDIST(PuntuacionZ!AX35)-0.5</f>
        <v>0.15633086749971947</v>
      </c>
      <c r="AY35" s="105">
        <f>NORMSDIST(PuntuacionZ!AY35)-0.5</f>
        <v>0.15633086749971947</v>
      </c>
      <c r="AZ35" s="105">
        <f>NORMSDIST(PuntuacionZ!AZ35)-0.5</f>
        <v>0.15633086749971947</v>
      </c>
      <c r="BA35" s="105">
        <f>NORMSDIST(PuntuacionZ!BA35)-0.5</f>
        <v>0.15633086749971947</v>
      </c>
      <c r="BB35" s="105">
        <f>NORMSDIST(PuntuacionZ!BB35)-0.5</f>
        <v>0.15633086749971947</v>
      </c>
      <c r="BC35" s="105">
        <f>NORMSDIST(PuntuacionZ!BC35)-0.5</f>
        <v>0.15633086749971947</v>
      </c>
      <c r="BD35" s="105">
        <f>NORMSDIST(PuntuacionZ!BD35)-0.5</f>
        <v>0.15633086749971947</v>
      </c>
      <c r="BE35" s="105">
        <f>NORMSDIST(PuntuacionZ!BE35)-0.5</f>
        <v>0.15633086749971947</v>
      </c>
      <c r="BF35" s="105">
        <f>NORMSDIST(PuntuacionZ!BF35)-0.5</f>
        <v>0.15633086749971947</v>
      </c>
      <c r="BG35" s="105">
        <f>NORMSDIST(PuntuacionZ!BG35)-0.5</f>
        <v>0.15633086749971947</v>
      </c>
      <c r="BH35" s="105">
        <f>NORMSDIST(PuntuacionZ!BH35)-0.5</f>
        <v>0.15633086749971947</v>
      </c>
      <c r="BI35" s="105">
        <f>NORMSDIST(PuntuacionZ!BI35)-0.5</f>
        <v>0.15633086749971947</v>
      </c>
      <c r="BJ35" s="105">
        <f>NORMSDIST(PuntuacionZ!BJ35)-0.5</f>
        <v>0.15633086749971947</v>
      </c>
      <c r="BK35" s="105">
        <f>NORMSDIST(PuntuacionZ!BK35)-0.5</f>
        <v>0.15633086749971947</v>
      </c>
      <c r="BL35" s="105">
        <f>NORMSDIST(PuntuacionZ!BL35)-0.5</f>
        <v>0.15633086749971947</v>
      </c>
      <c r="BM35" s="105">
        <f>NORMSDIST(PuntuacionZ!BM35)-0.5</f>
        <v>0.15633086749971947</v>
      </c>
      <c r="BN35" s="105">
        <f>NORMSDIST(PuntuacionZ!BN35)-0.5</f>
        <v>0.15633086749971947</v>
      </c>
      <c r="BO35" s="105">
        <f>NORMSDIST(PuntuacionZ!BO35)-0.5</f>
        <v>0.15633086749971947</v>
      </c>
      <c r="BP35" s="105">
        <f>NORMSDIST(PuntuacionZ!BP35)-0.5</f>
        <v>0.15633086749971947</v>
      </c>
      <c r="BQ35" s="105">
        <f>NORMSDIST(PuntuacionZ!BQ35)-0.5</f>
        <v>0.15633086749971947</v>
      </c>
      <c r="BR35" s="105">
        <f>NORMSDIST(PuntuacionZ!BR35)-0.5</f>
        <v>0.15633086749971947</v>
      </c>
      <c r="BS35" s="105">
        <f>NORMSDIST(PuntuacionZ!BS35)-0.5</f>
        <v>-0.005287904386062692</v>
      </c>
      <c r="BT35" s="105">
        <f>NORMSDIST(PuntuacionZ!BT35)-0.5</f>
        <v>-0.4684300439508968</v>
      </c>
      <c r="BU35" s="105">
        <f>NORMSDIST(PuntuacionZ!BU35)-0.5</f>
        <v>0.15633086749971947</v>
      </c>
      <c r="BV35" s="105">
        <f>NORMSDIST(PuntuacionZ!BV35)-0.5</f>
        <v>0.15633086749971947</v>
      </c>
      <c r="BW35" s="105">
        <f>NORMSDIST(PuntuacionZ!BW35)-0.5</f>
        <v>0.15633086749971947</v>
      </c>
      <c r="BX35" s="105">
        <f>NORMSDIST(PuntuacionZ!BX35)-0.5</f>
        <v>0.15633086749971947</v>
      </c>
      <c r="BY35" s="105">
        <f>NORMSDIST(PuntuacionZ!BY35)-0.5</f>
        <v>-0.4862006626052502</v>
      </c>
      <c r="BZ35" s="105">
        <f>NORMSDIST(PuntuacionZ!BZ35)-0.5</f>
        <v>0.15633086749971947</v>
      </c>
      <c r="CA35" s="105">
        <f>NORMSDIST(PuntuacionZ!CA35)-0.5</f>
        <v>0.15633086749971947</v>
      </c>
      <c r="CB35" s="105">
        <f>NORMSDIST(PuntuacionZ!CB35)-0.5</f>
        <v>-0.4888774693474027</v>
      </c>
    </row>
    <row r="36" spans="2:80" ht="12.75">
      <c r="B36" s="70" t="str">
        <f>Pesos!B37</f>
        <v>Institución</v>
      </c>
      <c r="C36" s="28" t="str">
        <f>Pesos!C37</f>
        <v>Alumnos en la universidad</v>
      </c>
      <c r="D36" s="28" t="str">
        <f>Pesos!D37</f>
        <v>Número total de alumnos</v>
      </c>
      <c r="E36" s="105">
        <f>NORMSDIST(PuntuacionZ!E36)-0.5</f>
        <v>0.05505611960099288</v>
      </c>
      <c r="F36" s="105">
        <f>NORMSDIST(PuntuacionZ!F36)-0.5</f>
        <v>0.1827254649777219</v>
      </c>
      <c r="G36" s="105">
        <f>NORMSDIST(PuntuacionZ!G36)-0.5</f>
        <v>0.042499416199487716</v>
      </c>
      <c r="H36" s="105">
        <f>NORMSDIST(PuntuacionZ!H36)-0.5</f>
        <v>-0.13258863349747296</v>
      </c>
      <c r="I36" s="105">
        <f>NORMSDIST(PuntuacionZ!I36)-0.5</f>
        <v>0.13204639047127875</v>
      </c>
      <c r="J36" s="105">
        <f>NORMSDIST(PuntuacionZ!J36)-0.5</f>
        <v>-0.2610151924198882</v>
      </c>
      <c r="K36" s="105">
        <f>NORMSDIST(PuntuacionZ!K36)-0.5</f>
        <v>-0.11499288638704663</v>
      </c>
      <c r="L36" s="105">
        <f>NORMSDIST(PuntuacionZ!L36)-0.5</f>
        <v>0.4887275258593311</v>
      </c>
      <c r="M36" s="105">
        <f>NORMSDIST(PuntuacionZ!M36)-0.5</f>
        <v>-0.18499421426521218</v>
      </c>
      <c r="N36" s="105">
        <f>NORMSDIST(PuntuacionZ!N36)-0.5</f>
        <v>-0.1286870642679015</v>
      </c>
      <c r="O36" s="105">
        <f>NORMSDIST(PuntuacionZ!O36)-0.5</f>
        <v>-0.0557556191433507</v>
      </c>
      <c r="P36" s="105">
        <f>NORMSDIST(PuntuacionZ!P36)-0.5</f>
        <v>-0.026978303698996453</v>
      </c>
      <c r="Q36" s="105">
        <f>NORMSDIST(PuntuacionZ!Q36)-0.5</f>
        <v>-0.2113952976083049</v>
      </c>
      <c r="R36" s="105">
        <f>NORMSDIST(PuntuacionZ!R36)-0.5</f>
        <v>-0.26933124557154964</v>
      </c>
      <c r="S36" s="105">
        <f>NORMSDIST(PuntuacionZ!S36)-0.5</f>
        <v>-0.19500132918259738</v>
      </c>
      <c r="T36" s="105">
        <f>NORMSDIST(PuntuacionZ!T36)-0.5</f>
        <v>-0.20313548400209452</v>
      </c>
      <c r="U36" s="105">
        <f>NORMSDIST(PuntuacionZ!U36)-0.5</f>
        <v>-0.22537649560878403</v>
      </c>
      <c r="V36" s="105">
        <f>NORMSDIST(PuntuacionZ!V36)-0.5</f>
        <v>0.06845673805664854</v>
      </c>
      <c r="W36" s="105">
        <f>NORMSDIST(PuntuacionZ!W36)-0.5</f>
        <v>0.4803240554396737</v>
      </c>
      <c r="X36" s="105">
        <f>NORMSDIST(PuntuacionZ!X36)-0.5</f>
        <v>-0.09586107078865308</v>
      </c>
      <c r="Y36" s="105">
        <f>NORMSDIST(PuntuacionZ!Y36)-0.5</f>
        <v>-0.17372727851958158</v>
      </c>
      <c r="Z36" s="105">
        <f>NORMSDIST(PuntuacionZ!Z36)-0.5</f>
        <v>-0.03318734175118032</v>
      </c>
      <c r="AA36" s="105">
        <f>NORMSDIST(PuntuacionZ!AA36)-0.5</f>
        <v>-0.16977540757949094</v>
      </c>
      <c r="AB36" s="105">
        <f>NORMSDIST(PuntuacionZ!AB36)-0.5</f>
        <v>-0.12791016019343282</v>
      </c>
      <c r="AC36" s="105">
        <f>NORMSDIST(PuntuacionZ!AC36)-0.5</f>
        <v>-0.2710711984925511</v>
      </c>
      <c r="AD36" s="105">
        <f>NORMSDIST(PuntuacionZ!AD36)-0.5</f>
        <v>-0.1981051283115678</v>
      </c>
      <c r="AE36" s="105">
        <f>NORMSDIST(PuntuacionZ!AE36)-0.5</f>
        <v>0.2602907408442485</v>
      </c>
      <c r="AF36" s="105">
        <f>NORMSDIST(PuntuacionZ!AF36)-0.5</f>
        <v>-0.15238670755143402</v>
      </c>
      <c r="AG36" s="105">
        <f>NORMSDIST(PuntuacionZ!AG36)-0.5</f>
        <v>-0.2599449637344438</v>
      </c>
      <c r="AH36" s="105">
        <f>NORMSDIST(PuntuacionZ!AH36)-0.5</f>
        <v>0.02257879401910068</v>
      </c>
      <c r="AI36" s="105">
        <f>NORMSDIST(PuntuacionZ!AI36)-0.5</f>
        <v>-0.24689011208444744</v>
      </c>
      <c r="AJ36" s="105">
        <f>NORMSDIST(PuntuacionZ!AJ36)-0.5</f>
        <v>0.47094021453338775</v>
      </c>
      <c r="AK36" s="105">
        <f>NORMSDIST(PuntuacionZ!AK36)-0.5</f>
        <v>-0.15361033318328554</v>
      </c>
      <c r="AL36" s="105">
        <f>NORMSDIST(PuntuacionZ!AL36)-0.5</f>
        <v>-0.04199232284397536</v>
      </c>
      <c r="AM36" s="105">
        <f>NORMSDIST(PuntuacionZ!AM36)-0.5</f>
        <v>-0.22813211548614976</v>
      </c>
      <c r="AN36" s="105">
        <f>NORMSDIST(PuntuacionZ!AN36)-0.5</f>
        <v>-0.2562410093611253</v>
      </c>
      <c r="AO36" s="105">
        <f>NORMSDIST(PuntuacionZ!AO36)-0.5</f>
        <v>-0.10226633589112066</v>
      </c>
      <c r="AP36" s="105">
        <f>NORMSDIST(PuntuacionZ!AP36)-0.5</f>
        <v>-0.09786236072615656</v>
      </c>
      <c r="AQ36" s="105">
        <f>NORMSDIST(PuntuacionZ!AQ36)-0.5</f>
        <v>-0.12496073753198245</v>
      </c>
      <c r="AR36" s="105">
        <f>NORMSDIST(PuntuacionZ!AR36)-0.5</f>
        <v>0.025165349480806065</v>
      </c>
      <c r="AS36" s="105">
        <f>NORMSDIST(PuntuacionZ!AS36)-0.5</f>
        <v>-0.020841918242368473</v>
      </c>
      <c r="AT36" s="105">
        <f>NORMSDIST(PuntuacionZ!AT36)-0.5</f>
        <v>0.15540088290947252</v>
      </c>
      <c r="AU36" s="105">
        <f>NORMSDIST(PuntuacionZ!AU36)-0.5</f>
        <v>-0.23678089348867615</v>
      </c>
      <c r="AV36" s="105">
        <f>NORMSDIST(PuntuacionZ!AV36)-0.5</f>
        <v>0.06081160326091273</v>
      </c>
      <c r="AW36" s="105">
        <f>NORMSDIST(PuntuacionZ!AW36)-0.5</f>
        <v>-0.1268316570349306</v>
      </c>
      <c r="AX36" s="105">
        <f>NORMSDIST(PuntuacionZ!AX36)-0.5</f>
        <v>-0.2445844915850327</v>
      </c>
      <c r="AY36" s="105">
        <f>NORMSDIST(PuntuacionZ!AY36)-0.5</f>
        <v>-0.2054134129915111</v>
      </c>
      <c r="AZ36" s="105">
        <f>NORMSDIST(PuntuacionZ!AZ36)-0.5</f>
        <v>-0.15505210071492626</v>
      </c>
      <c r="BA36" s="105">
        <f>NORMSDIST(PuntuacionZ!BA36)-0.5</f>
        <v>0.499999999941666</v>
      </c>
      <c r="BB36" s="105">
        <f>NORMSDIST(PuntuacionZ!BB36)-0.5</f>
        <v>-0.2203819227728484</v>
      </c>
      <c r="BC36" s="105">
        <f>NORMSDIST(PuntuacionZ!BC36)-0.5</f>
        <v>-0.12379148710449317</v>
      </c>
      <c r="BD36" s="105">
        <f>NORMSDIST(PuntuacionZ!BD36)-0.5</f>
        <v>-0.2692606876720263</v>
      </c>
      <c r="BE36" s="105">
        <f>NORMSDIST(PuntuacionZ!BE36)-0.5</f>
        <v>0.05877242874030375</v>
      </c>
      <c r="BF36" s="105">
        <f>NORMSDIST(PuntuacionZ!BF36)-0.5</f>
        <v>0.3698214193082795</v>
      </c>
      <c r="BG36" s="105">
        <f>NORMSDIST(PuntuacionZ!BG36)-0.5</f>
        <v>0.08781289449386842</v>
      </c>
      <c r="BH36" s="105">
        <f>NORMSDIST(PuntuacionZ!BH36)-0.5</f>
        <v>-0.20090706141749703</v>
      </c>
      <c r="BI36" s="105">
        <f>NORMSDIST(PuntuacionZ!BI36)-0.5</f>
        <v>-0.20056178312258366</v>
      </c>
      <c r="BJ36" s="105">
        <f>NORMSDIST(PuntuacionZ!BJ36)-0.5</f>
        <v>-0.17030343157255234</v>
      </c>
      <c r="BK36" s="105">
        <f>NORMSDIST(PuntuacionZ!BK36)-0.5</f>
        <v>0.19123686633882386</v>
      </c>
      <c r="BL36" s="105">
        <f>NORMSDIST(PuntuacionZ!BL36)-0.5</f>
        <v>-0.19034263591700484</v>
      </c>
      <c r="BM36" s="105">
        <f>NORMSDIST(PuntuacionZ!BM36)-0.5</f>
        <v>-0.1877437390026389</v>
      </c>
      <c r="BN36" s="105">
        <f>NORMSDIST(PuntuacionZ!BN36)-0.5</f>
        <v>-0.15817225053979345</v>
      </c>
      <c r="BO36" s="105">
        <f>NORMSDIST(PuntuacionZ!BO36)-0.5</f>
        <v>0.17107773229201872</v>
      </c>
      <c r="BP36" s="105">
        <f>NORMSDIST(PuntuacionZ!BP36)-0.5</f>
        <v>0.08636763301123196</v>
      </c>
      <c r="BQ36" s="105">
        <f>NORMSDIST(PuntuacionZ!BQ36)-0.5</f>
        <v>-0.06175779306931173</v>
      </c>
      <c r="BR36" s="105">
        <f>NORMSDIST(PuntuacionZ!BR36)-0.5</f>
        <v>-0.12951351532973143</v>
      </c>
      <c r="BS36" s="105">
        <f>NORMSDIST(PuntuacionZ!BS36)-0.5</f>
        <v>0.4694582332787318</v>
      </c>
      <c r="BT36" s="105">
        <f>NORMSDIST(PuntuacionZ!BT36)-0.5</f>
        <v>0.0346043682918451</v>
      </c>
      <c r="BU36" s="105">
        <f>NORMSDIST(PuntuacionZ!BU36)-0.5</f>
        <v>0.10425378984264977</v>
      </c>
      <c r="BV36" s="105">
        <f>NORMSDIST(PuntuacionZ!BV36)-0.5</f>
        <v>-0.2672396621991032</v>
      </c>
      <c r="BW36" s="105">
        <f>NORMSDIST(PuntuacionZ!BW36)-0.5</f>
        <v>0.3539753084944889</v>
      </c>
      <c r="BX36" s="105">
        <f>NORMSDIST(PuntuacionZ!BX36)-0.5</f>
        <v>-0.006573067052460524</v>
      </c>
      <c r="BY36" s="105">
        <f>NORMSDIST(PuntuacionZ!BY36)-0.5</f>
        <v>0.05240986155052618</v>
      </c>
      <c r="BZ36" s="105">
        <f>NORMSDIST(PuntuacionZ!BZ36)-0.5</f>
        <v>-0.22706457001197178</v>
      </c>
      <c r="CA36" s="105">
        <f>NORMSDIST(PuntuacionZ!CA36)-0.5</f>
        <v>-0.24966973735886122</v>
      </c>
      <c r="CB36" s="105">
        <f>NORMSDIST(PuntuacionZ!CB36)-0.5</f>
        <v>0.1480496236814265</v>
      </c>
    </row>
    <row r="37" spans="2:80" ht="12.75">
      <c r="B37" s="70">
        <f>Pesos!B38</f>
        <v>0</v>
      </c>
      <c r="C37" s="28" t="str">
        <f>Pesos!C38</f>
        <v>Alumnos en la facultad de informática</v>
      </c>
      <c r="D37" s="28" t="str">
        <f>Pesos!D38</f>
        <v>Número total de alumnos en Informática</v>
      </c>
      <c r="E37" s="105">
        <f>NORMSDIST(PuntuacionZ!E37)-0.5</f>
        <v>-0.09193894768067429</v>
      </c>
      <c r="F37" s="105">
        <f>NORMSDIST(PuntuacionZ!F37)-0.5</f>
        <v>-0.09193894768067429</v>
      </c>
      <c r="G37" s="105">
        <f>NORMSDIST(PuntuacionZ!G37)-0.5</f>
        <v>-0.09193894768067429</v>
      </c>
      <c r="H37" s="105">
        <f>NORMSDIST(PuntuacionZ!H37)-0.5</f>
        <v>-0.09193894768067429</v>
      </c>
      <c r="I37" s="105">
        <f>NORMSDIST(PuntuacionZ!I37)-0.5</f>
        <v>-0.09193894768067429</v>
      </c>
      <c r="J37" s="105">
        <f>NORMSDIST(PuntuacionZ!J37)-0.5</f>
        <v>-0.09193894768067429</v>
      </c>
      <c r="K37" s="105">
        <f>NORMSDIST(PuntuacionZ!K37)-0.5</f>
        <v>-0.09193894768067429</v>
      </c>
      <c r="L37" s="105">
        <f>NORMSDIST(PuntuacionZ!L37)-0.5</f>
        <v>-0.09193894768067429</v>
      </c>
      <c r="M37" s="105">
        <f>NORMSDIST(PuntuacionZ!M37)-0.5</f>
        <v>-0.06563483540939458</v>
      </c>
      <c r="N37" s="105">
        <f>NORMSDIST(PuntuacionZ!N37)-0.5</f>
        <v>-0.09193894768067429</v>
      </c>
      <c r="O37" s="105">
        <f>NORMSDIST(PuntuacionZ!O37)-0.5</f>
        <v>-0.09193894768067429</v>
      </c>
      <c r="P37" s="105">
        <f>NORMSDIST(PuntuacionZ!P37)-0.5</f>
        <v>-0.09193894768067429</v>
      </c>
      <c r="Q37" s="105">
        <f>NORMSDIST(PuntuacionZ!Q37)-0.5</f>
        <v>-0.09193894768067429</v>
      </c>
      <c r="R37" s="105">
        <f>NORMSDIST(PuntuacionZ!R37)-0.5</f>
        <v>-0.09193894768067429</v>
      </c>
      <c r="S37" s="105">
        <f>NORMSDIST(PuntuacionZ!S37)-0.5</f>
        <v>-0.09193894768067429</v>
      </c>
      <c r="T37" s="105">
        <f>NORMSDIST(PuntuacionZ!T37)-0.5</f>
        <v>-0.09193894768067429</v>
      </c>
      <c r="U37" s="105">
        <f>NORMSDIST(PuntuacionZ!U37)-0.5</f>
        <v>-0.09193894768067429</v>
      </c>
      <c r="V37" s="105">
        <f>NORMSDIST(PuntuacionZ!V37)-0.5</f>
        <v>-0.09193894768067429</v>
      </c>
      <c r="W37" s="105">
        <f>NORMSDIST(PuntuacionZ!W37)-0.5</f>
        <v>-0.09193894768067429</v>
      </c>
      <c r="X37" s="105">
        <f>NORMSDIST(PuntuacionZ!X37)-0.5</f>
        <v>-0.09193894768067429</v>
      </c>
      <c r="Y37" s="105">
        <f>NORMSDIST(PuntuacionZ!Y37)-0.5</f>
        <v>-0.09193894768067429</v>
      </c>
      <c r="Z37" s="105">
        <f>NORMSDIST(PuntuacionZ!Z37)-0.5</f>
        <v>-0.09193894768067429</v>
      </c>
      <c r="AA37" s="105">
        <f>NORMSDIST(PuntuacionZ!AA37)-0.5</f>
        <v>-0.09193894768067429</v>
      </c>
      <c r="AB37" s="105">
        <f>NORMSDIST(PuntuacionZ!AB37)-0.5</f>
        <v>-0.09193894768067429</v>
      </c>
      <c r="AC37" s="105">
        <f>NORMSDIST(PuntuacionZ!AC37)-0.5</f>
        <v>-0.09193894768067429</v>
      </c>
      <c r="AD37" s="105">
        <f>NORMSDIST(PuntuacionZ!AD37)-0.5</f>
        <v>-0.09193894768067429</v>
      </c>
      <c r="AE37" s="105">
        <f>NORMSDIST(PuntuacionZ!AE37)-0.5</f>
        <v>-0.09193894768067429</v>
      </c>
      <c r="AF37" s="105">
        <f>NORMSDIST(PuntuacionZ!AF37)-0.5</f>
        <v>-0.09193894768067429</v>
      </c>
      <c r="AG37" s="105">
        <f>NORMSDIST(PuntuacionZ!AG37)-0.5</f>
        <v>-0.09193894768067429</v>
      </c>
      <c r="AH37" s="105">
        <f>NORMSDIST(PuntuacionZ!AH37)-0.5</f>
        <v>-0.09193894768067429</v>
      </c>
      <c r="AI37" s="105">
        <f>NORMSDIST(PuntuacionZ!AI37)-0.5</f>
        <v>-0.09193894768067429</v>
      </c>
      <c r="AJ37" s="105">
        <f>NORMSDIST(PuntuacionZ!AJ37)-0.5</f>
        <v>0.4872523295996558</v>
      </c>
      <c r="AK37" s="105">
        <f>NORMSDIST(PuntuacionZ!AK37)-0.5</f>
        <v>-0.09193894768067429</v>
      </c>
      <c r="AL37" s="105">
        <f>NORMSDIST(PuntuacionZ!AL37)-0.5</f>
        <v>-0.09193894768067429</v>
      </c>
      <c r="AM37" s="105">
        <f>NORMSDIST(PuntuacionZ!AM37)-0.5</f>
        <v>-0.09193894768067429</v>
      </c>
      <c r="AN37" s="105">
        <f>NORMSDIST(PuntuacionZ!AN37)-0.5</f>
        <v>-0.09193894768067429</v>
      </c>
      <c r="AO37" s="105">
        <f>NORMSDIST(PuntuacionZ!AO37)-0.5</f>
        <v>-0.09193894768067429</v>
      </c>
      <c r="AP37" s="105">
        <f>NORMSDIST(PuntuacionZ!AP37)-0.5</f>
        <v>-0.09193894768067429</v>
      </c>
      <c r="AQ37" s="105">
        <f>NORMSDIST(PuntuacionZ!AQ37)-0.5</f>
        <v>-0.09193894768067429</v>
      </c>
      <c r="AR37" s="105">
        <f>NORMSDIST(PuntuacionZ!AR37)-0.5</f>
        <v>0.19666863311191973</v>
      </c>
      <c r="AS37" s="105">
        <f>NORMSDIST(PuntuacionZ!AS37)-0.5</f>
        <v>-0.09193894768067429</v>
      </c>
      <c r="AT37" s="105">
        <f>NORMSDIST(PuntuacionZ!AT37)-0.5</f>
        <v>-0.09193894768067429</v>
      </c>
      <c r="AU37" s="105">
        <f>NORMSDIST(PuntuacionZ!AU37)-0.5</f>
        <v>0.45267976311151636</v>
      </c>
      <c r="AV37" s="105">
        <f>NORMSDIST(PuntuacionZ!AV37)-0.5</f>
        <v>0.3176068271305603</v>
      </c>
      <c r="AW37" s="105">
        <f>NORMSDIST(PuntuacionZ!AW37)-0.5</f>
        <v>-0.09193894768067429</v>
      </c>
      <c r="AX37" s="105">
        <f>NORMSDIST(PuntuacionZ!AX37)-0.5</f>
        <v>-0.09193894768067429</v>
      </c>
      <c r="AY37" s="105">
        <f>NORMSDIST(PuntuacionZ!AY37)-0.5</f>
        <v>-0.09193894768067429</v>
      </c>
      <c r="AZ37" s="105">
        <f>NORMSDIST(PuntuacionZ!AZ37)-0.5</f>
        <v>-0.09193894768067429</v>
      </c>
      <c r="BA37" s="105">
        <f>NORMSDIST(PuntuacionZ!BA37)-0.5</f>
        <v>0.49999999999999034</v>
      </c>
      <c r="BB37" s="105">
        <f>NORMSDIST(PuntuacionZ!BB37)-0.5</f>
        <v>-0.09193894768067429</v>
      </c>
      <c r="BC37" s="105">
        <f>NORMSDIST(PuntuacionZ!BC37)-0.5</f>
        <v>-0.09193894768067429</v>
      </c>
      <c r="BD37" s="105">
        <f>NORMSDIST(PuntuacionZ!BD37)-0.5</f>
        <v>-0.09193894768067429</v>
      </c>
      <c r="BE37" s="105">
        <f>NORMSDIST(PuntuacionZ!BE37)-0.5</f>
        <v>-0.09193894768067429</v>
      </c>
      <c r="BF37" s="105">
        <f>NORMSDIST(PuntuacionZ!BF37)-0.5</f>
        <v>-0.09193894768067429</v>
      </c>
      <c r="BG37" s="105">
        <f>NORMSDIST(PuntuacionZ!BG37)-0.5</f>
        <v>-0.09193894768067429</v>
      </c>
      <c r="BH37" s="105">
        <f>NORMSDIST(PuntuacionZ!BH37)-0.5</f>
        <v>0.416196460464233</v>
      </c>
      <c r="BI37" s="105">
        <f>NORMSDIST(PuntuacionZ!BI37)-0.5</f>
        <v>-0.09193894768067429</v>
      </c>
      <c r="BJ37" s="105">
        <f>NORMSDIST(PuntuacionZ!BJ37)-0.5</f>
        <v>-0.09193894768067429</v>
      </c>
      <c r="BK37" s="105">
        <f>NORMSDIST(PuntuacionZ!BK37)-0.5</f>
        <v>0.42001279946027403</v>
      </c>
      <c r="BL37" s="105">
        <f>NORMSDIST(PuntuacionZ!BL37)-0.5</f>
        <v>-0.09193894768067429</v>
      </c>
      <c r="BM37" s="105">
        <f>NORMSDIST(PuntuacionZ!BM37)-0.5</f>
        <v>-0.09193894768067429</v>
      </c>
      <c r="BN37" s="105">
        <f>NORMSDIST(PuntuacionZ!BN37)-0.5</f>
        <v>-0.008537146179413813</v>
      </c>
      <c r="BO37" s="105">
        <f>NORMSDIST(PuntuacionZ!BO37)-0.5</f>
        <v>-0.09193894768067429</v>
      </c>
      <c r="BP37" s="105">
        <f>NORMSDIST(PuntuacionZ!BP37)-0.5</f>
        <v>-0.09193894768067429</v>
      </c>
      <c r="BQ37" s="105">
        <f>NORMSDIST(PuntuacionZ!BQ37)-0.5</f>
        <v>-0.09193894768067429</v>
      </c>
      <c r="BR37" s="105">
        <f>NORMSDIST(PuntuacionZ!BR37)-0.5</f>
        <v>-0.09193894768067429</v>
      </c>
      <c r="BS37" s="105">
        <f>NORMSDIST(PuntuacionZ!BS37)-0.5</f>
        <v>-0.09193894768067429</v>
      </c>
      <c r="BT37" s="105">
        <f>NORMSDIST(PuntuacionZ!BT37)-0.5</f>
        <v>-0.09193894768067429</v>
      </c>
      <c r="BU37" s="105">
        <f>NORMSDIST(PuntuacionZ!BU37)-0.5</f>
        <v>-0.09193894768067429</v>
      </c>
      <c r="BV37" s="105">
        <f>NORMSDIST(PuntuacionZ!BV37)-0.5</f>
        <v>-0.09193894768067429</v>
      </c>
      <c r="BW37" s="105">
        <f>NORMSDIST(PuntuacionZ!BW37)-0.5</f>
        <v>-0.09193894768067429</v>
      </c>
      <c r="BX37" s="105">
        <f>NORMSDIST(PuntuacionZ!BX37)-0.5</f>
        <v>-0.09193894768067429</v>
      </c>
      <c r="BY37" s="105">
        <f>NORMSDIST(PuntuacionZ!BY37)-0.5</f>
        <v>-0.09193894768067429</v>
      </c>
      <c r="BZ37" s="105">
        <f>NORMSDIST(PuntuacionZ!BZ37)-0.5</f>
        <v>-0.09193894768067429</v>
      </c>
      <c r="CA37" s="105">
        <f>NORMSDIST(PuntuacionZ!CA37)-0.5</f>
        <v>-0.09193894768067429</v>
      </c>
      <c r="CB37" s="105">
        <f>NORMSDIST(PuntuacionZ!CB37)-0.5</f>
        <v>-0.09193894768067429</v>
      </c>
    </row>
    <row r="38" spans="2:80" ht="12.75">
      <c r="B38" s="70">
        <f>Pesos!B39</f>
        <v>0</v>
      </c>
      <c r="C38" s="28" t="str">
        <f>Pesos!C39</f>
        <v>Software libre en los estatutos</v>
      </c>
      <c r="D38" s="28" t="str">
        <f>Pesos!D39</f>
        <v>¿En los Estatutos de la universidad está contemplado el apoyo al software libre?</v>
      </c>
      <c r="E38" s="107">
        <f>PuntuacionZ!E38-InfoUniversidad!$CD38</f>
        <v>-0.09523809523809523</v>
      </c>
      <c r="F38" s="107">
        <f>PuntuacionZ!F38-InfoUniversidad!$CD38</f>
        <v>0.9047619047619048</v>
      </c>
      <c r="G38" s="107">
        <f>PuntuacionZ!G38-InfoUniversidad!$CD38</f>
        <v>-0.09523809523809523</v>
      </c>
      <c r="H38" s="107">
        <f>PuntuacionZ!H38-InfoUniversidad!$CD38</f>
        <v>-0.09523809523809523</v>
      </c>
      <c r="I38" s="107">
        <f>PuntuacionZ!I38-InfoUniversidad!$CD38</f>
        <v>-0.09523809523809523</v>
      </c>
      <c r="J38" s="107">
        <f>PuntuacionZ!J38-InfoUniversidad!$CD38</f>
        <v>-0.09523809523809523</v>
      </c>
      <c r="K38" s="107">
        <f>PuntuacionZ!K38-InfoUniversidad!$CD38</f>
        <v>-0.09523809523809523</v>
      </c>
      <c r="L38" s="107">
        <f>PuntuacionZ!L38-InfoUniversidad!$CD38</f>
        <v>-0.09523809523809523</v>
      </c>
      <c r="M38" s="107">
        <f>PuntuacionZ!M38-InfoUniversidad!$CD38</f>
        <v>-0.09523809523809523</v>
      </c>
      <c r="N38" s="107">
        <f>PuntuacionZ!N38-InfoUniversidad!$CD38</f>
        <v>-0.09523809523809523</v>
      </c>
      <c r="O38" s="107">
        <f>PuntuacionZ!O38-InfoUniversidad!$CD38</f>
        <v>-0.09523809523809523</v>
      </c>
      <c r="P38" s="107">
        <f>PuntuacionZ!P38-InfoUniversidad!$CD38</f>
        <v>-0.09523809523809523</v>
      </c>
      <c r="Q38" s="107">
        <f>PuntuacionZ!Q38-InfoUniversidad!$CD38</f>
        <v>-0.09523809523809523</v>
      </c>
      <c r="R38" s="107">
        <f>PuntuacionZ!R38-InfoUniversidad!$CD38</f>
        <v>-0.09523809523809523</v>
      </c>
      <c r="S38" s="107">
        <f>PuntuacionZ!S38-InfoUniversidad!$CD38</f>
        <v>-0.09523809523809523</v>
      </c>
      <c r="T38" s="107">
        <f>PuntuacionZ!T38-InfoUniversidad!$CD38</f>
        <v>-0.09523809523809523</v>
      </c>
      <c r="U38" s="107">
        <f>PuntuacionZ!U38-InfoUniversidad!$CD38</f>
        <v>-0.09523809523809523</v>
      </c>
      <c r="V38" s="107">
        <f>PuntuacionZ!V38-InfoUniversidad!$CD38</f>
        <v>-0.09523809523809523</v>
      </c>
      <c r="W38" s="107">
        <f>PuntuacionZ!W38-InfoUniversidad!$CD38</f>
        <v>-0.09523809523809523</v>
      </c>
      <c r="X38" s="107">
        <f>PuntuacionZ!X38-InfoUniversidad!$CD38</f>
        <v>-0.09523809523809523</v>
      </c>
      <c r="Y38" s="107">
        <f>PuntuacionZ!Y38-InfoUniversidad!$CD38</f>
        <v>-0.09523809523809523</v>
      </c>
      <c r="Z38" s="107">
        <f>PuntuacionZ!Z38-InfoUniversidad!$CD38</f>
        <v>0.9047619047619048</v>
      </c>
      <c r="AA38" s="107">
        <f>PuntuacionZ!AA38-InfoUniversidad!$CD38</f>
        <v>-0.09523809523809523</v>
      </c>
      <c r="AB38" s="107">
        <f>PuntuacionZ!AB38-InfoUniversidad!$CD38</f>
        <v>-0.09523809523809523</v>
      </c>
      <c r="AC38" s="107">
        <f>PuntuacionZ!AC38-InfoUniversidad!$CD38</f>
        <v>-0.09523809523809523</v>
      </c>
      <c r="AD38" s="107">
        <f>PuntuacionZ!AD38-InfoUniversidad!$CD38</f>
        <v>-0.09523809523809523</v>
      </c>
      <c r="AE38" s="107">
        <f>PuntuacionZ!AE38-InfoUniversidad!$CD38</f>
        <v>-0.09523809523809523</v>
      </c>
      <c r="AF38" s="107">
        <f>PuntuacionZ!AF38-InfoUniversidad!$CD38</f>
        <v>-0.09523809523809523</v>
      </c>
      <c r="AG38" s="107">
        <f>PuntuacionZ!AG38-InfoUniversidad!$CD38</f>
        <v>-0.09523809523809523</v>
      </c>
      <c r="AH38" s="107">
        <f>PuntuacionZ!AH38-InfoUniversidad!$CD38</f>
        <v>-0.09523809523809523</v>
      </c>
      <c r="AI38" s="107">
        <f>PuntuacionZ!AI38-InfoUniversidad!$CD38</f>
        <v>-0.09523809523809523</v>
      </c>
      <c r="AJ38" s="107">
        <f>PuntuacionZ!AJ38-InfoUniversidad!$CD38</f>
        <v>-0.09523809523809523</v>
      </c>
      <c r="AK38" s="107">
        <f>PuntuacionZ!AK38-InfoUniversidad!$CD38</f>
        <v>-0.09523809523809523</v>
      </c>
      <c r="AL38" s="107">
        <f>PuntuacionZ!AL38-InfoUniversidad!$CD38</f>
        <v>0.9047619047619048</v>
      </c>
      <c r="AM38" s="107">
        <f>PuntuacionZ!AM38-InfoUniversidad!$CD38</f>
        <v>-0.09523809523809523</v>
      </c>
      <c r="AN38" s="107">
        <f>PuntuacionZ!AN38-InfoUniversidad!$CD38</f>
        <v>-0.09523809523809523</v>
      </c>
      <c r="AO38" s="107">
        <f>PuntuacionZ!AO38-InfoUniversidad!$CD38</f>
        <v>-0.09523809523809523</v>
      </c>
      <c r="AP38" s="107">
        <f>PuntuacionZ!AP38-InfoUniversidad!$CD38</f>
        <v>-0.09523809523809523</v>
      </c>
      <c r="AQ38" s="107">
        <f>PuntuacionZ!AQ38-InfoUniversidad!$CD38</f>
        <v>0.9047619047619048</v>
      </c>
      <c r="AR38" s="107">
        <f>PuntuacionZ!AR38-InfoUniversidad!$CD38</f>
        <v>-0.09523809523809523</v>
      </c>
      <c r="AS38" s="107">
        <f>PuntuacionZ!AS38-InfoUniversidad!$CD38</f>
        <v>-0.09523809523809523</v>
      </c>
      <c r="AT38" s="107">
        <f>PuntuacionZ!AT38-InfoUniversidad!$CD38</f>
        <v>-0.09523809523809523</v>
      </c>
      <c r="AU38" s="107">
        <f>PuntuacionZ!AU38-InfoUniversidad!$CD38</f>
        <v>-0.09523809523809523</v>
      </c>
      <c r="AV38" s="107">
        <f>PuntuacionZ!AV38-InfoUniversidad!$CD38</f>
        <v>-0.09523809523809523</v>
      </c>
      <c r="AW38" s="107">
        <f>PuntuacionZ!AW38-InfoUniversidad!$CD38</f>
        <v>-0.09523809523809523</v>
      </c>
      <c r="AX38" s="107">
        <f>PuntuacionZ!AX38-InfoUniversidad!$CD38</f>
        <v>-0.09523809523809523</v>
      </c>
      <c r="AY38" s="107">
        <f>PuntuacionZ!AY38-InfoUniversidad!$CD38</f>
        <v>-0.09523809523809523</v>
      </c>
      <c r="AZ38" s="107">
        <f>PuntuacionZ!AZ38-InfoUniversidad!$CD38</f>
        <v>-0.09523809523809523</v>
      </c>
      <c r="BA38" s="107">
        <f>PuntuacionZ!BA38-InfoUniversidad!$CD38</f>
        <v>-0.09523809523809523</v>
      </c>
      <c r="BB38" s="107">
        <f>PuntuacionZ!BB38-InfoUniversidad!$CD38</f>
        <v>-0.09523809523809523</v>
      </c>
      <c r="BC38" s="107">
        <f>PuntuacionZ!BC38-InfoUniversidad!$CD38</f>
        <v>-0.09523809523809523</v>
      </c>
      <c r="BD38" s="107">
        <f>PuntuacionZ!BD38-InfoUniversidad!$CD38</f>
        <v>-0.09523809523809523</v>
      </c>
      <c r="BE38" s="107">
        <f>PuntuacionZ!BE38-InfoUniversidad!$CD38</f>
        <v>-0.09523809523809523</v>
      </c>
      <c r="BF38" s="107">
        <f>PuntuacionZ!BF38-InfoUniversidad!$CD38</f>
        <v>-0.09523809523809523</v>
      </c>
      <c r="BG38" s="107">
        <f>PuntuacionZ!BG38-InfoUniversidad!$CD38</f>
        <v>-0.09523809523809523</v>
      </c>
      <c r="BH38" s="107">
        <f>PuntuacionZ!BH38-InfoUniversidad!$CD38</f>
        <v>-0.09523809523809523</v>
      </c>
      <c r="BI38" s="107">
        <f>PuntuacionZ!BI38-InfoUniversidad!$CD38</f>
        <v>-0.09523809523809523</v>
      </c>
      <c r="BJ38" s="107">
        <f>PuntuacionZ!BJ38-InfoUniversidad!$CD38</f>
        <v>-0.09523809523809523</v>
      </c>
      <c r="BK38" s="107">
        <f>PuntuacionZ!BK38-InfoUniversidad!$CD38</f>
        <v>-0.09523809523809523</v>
      </c>
      <c r="BL38" s="107">
        <f>PuntuacionZ!BL38-InfoUniversidad!$CD38</f>
        <v>-0.09523809523809523</v>
      </c>
      <c r="BM38" s="107">
        <f>PuntuacionZ!BM38-InfoUniversidad!$CD38</f>
        <v>-0.09523809523809523</v>
      </c>
      <c r="BN38" s="107">
        <f>PuntuacionZ!BN38-InfoUniversidad!$CD38</f>
        <v>-0.09523809523809523</v>
      </c>
      <c r="BO38" s="107">
        <f>PuntuacionZ!BO38-InfoUniversidad!$CD38</f>
        <v>-0.09523809523809523</v>
      </c>
      <c r="BP38" s="107">
        <f>PuntuacionZ!BP38-InfoUniversidad!$CD38</f>
        <v>-0.09523809523809523</v>
      </c>
      <c r="BQ38" s="107">
        <f>PuntuacionZ!BQ38-InfoUniversidad!$CD38</f>
        <v>-0.09523809523809523</v>
      </c>
      <c r="BR38" s="107">
        <f>PuntuacionZ!BR38-InfoUniversidad!$CD38</f>
        <v>-0.09523809523809523</v>
      </c>
      <c r="BS38" s="107">
        <f>PuntuacionZ!BS38-InfoUniversidad!$CD38</f>
        <v>-0.09523809523809523</v>
      </c>
      <c r="BT38" s="107">
        <f>PuntuacionZ!BT38-InfoUniversidad!$CD38</f>
        <v>-0.09523809523809523</v>
      </c>
      <c r="BU38" s="107">
        <f>PuntuacionZ!BU38-InfoUniversidad!$CD38</f>
        <v>-0.09523809523809523</v>
      </c>
      <c r="BV38" s="107">
        <f>PuntuacionZ!BV38-InfoUniversidad!$CD38</f>
        <v>-0.09523809523809523</v>
      </c>
      <c r="BW38" s="107">
        <f>PuntuacionZ!BW38-InfoUniversidad!$CD38</f>
        <v>-0.09523809523809523</v>
      </c>
      <c r="BX38" s="107">
        <f>PuntuacionZ!BX38-InfoUniversidad!$CD38</f>
        <v>-0.09523809523809523</v>
      </c>
      <c r="BY38" s="107">
        <f>PuntuacionZ!BY38-InfoUniversidad!$CD38</f>
        <v>-0.09523809523809523</v>
      </c>
      <c r="BZ38" s="107">
        <f>PuntuacionZ!BZ38-InfoUniversidad!$CD38</f>
        <v>-0.09523809523809523</v>
      </c>
      <c r="CA38" s="107">
        <f>PuntuacionZ!CA38-InfoUniversidad!$CD38</f>
        <v>-0.09523809523809523</v>
      </c>
      <c r="CB38" s="107">
        <f>PuntuacionZ!CB38-InfoUniversidad!$CD38</f>
        <v>-0.09523809523809523</v>
      </c>
    </row>
    <row r="39" spans="2:80" ht="12.75">
      <c r="B39" s="70">
        <f>Pesos!B40</f>
        <v>0</v>
      </c>
      <c r="C39" s="28" t="str">
        <f>Pesos!C40</f>
        <v>Pública o privada</v>
      </c>
      <c r="D39" s="28" t="str">
        <f>Pesos!D40</f>
        <v>¿La universidad es pública o privada? (1=pública, 2=privada)</v>
      </c>
      <c r="E39" s="107">
        <f>PuntuacionZ!E39-InfoUniversidad!$CD39</f>
        <v>-0.3684210526315789</v>
      </c>
      <c r="F39" s="107">
        <f>PuntuacionZ!F39-InfoUniversidad!$CD39</f>
        <v>-0.3684210526315789</v>
      </c>
      <c r="G39" s="107">
        <f>PuntuacionZ!G39-InfoUniversidad!$CD39</f>
        <v>-0.3684210526315789</v>
      </c>
      <c r="H39" s="107">
        <f>PuntuacionZ!H39-InfoUniversidad!$CD39</f>
        <v>-0.3684210526315789</v>
      </c>
      <c r="I39" s="107">
        <f>PuntuacionZ!I39-InfoUniversidad!$CD39</f>
        <v>-0.3684210526315789</v>
      </c>
      <c r="J39" s="107">
        <f>PuntuacionZ!J39-InfoUniversidad!$CD39</f>
        <v>0.631578947368421</v>
      </c>
      <c r="K39" s="107">
        <f>PuntuacionZ!K39-InfoUniversidad!$CD39</f>
        <v>0.631578947368421</v>
      </c>
      <c r="L39" s="107">
        <f>PuntuacionZ!L39-InfoUniversidad!$CD39</f>
        <v>-0.3684210526315789</v>
      </c>
      <c r="M39" s="107">
        <f>PuntuacionZ!M39-InfoUniversidad!$CD39</f>
        <v>-0.3684210526315789</v>
      </c>
      <c r="N39" s="107">
        <f>PuntuacionZ!N39-InfoUniversidad!$CD39</f>
        <v>-0.3684210526315789</v>
      </c>
      <c r="O39" s="107">
        <f>PuntuacionZ!O39-InfoUniversidad!$CD39</f>
        <v>-0.3684210526315789</v>
      </c>
      <c r="P39" s="107">
        <f>PuntuacionZ!P39-InfoUniversidad!$CD39</f>
        <v>-0.3684210526315789</v>
      </c>
      <c r="Q39" s="107">
        <f>PuntuacionZ!Q39-InfoUniversidad!$CD39</f>
        <v>0.631578947368421</v>
      </c>
      <c r="R39" s="107">
        <f>PuntuacionZ!R39-InfoUniversidad!$CD39</f>
        <v>0.631578947368421</v>
      </c>
      <c r="S39" s="107">
        <f>PuntuacionZ!S39-InfoUniversidad!$CD39</f>
        <v>0.631578947368421</v>
      </c>
      <c r="T39" s="107">
        <f>PuntuacionZ!T39-InfoUniversidad!$CD39</f>
        <v>0.631578947368421</v>
      </c>
      <c r="U39" s="107">
        <f>PuntuacionZ!U39-InfoUniversidad!$CD39</f>
        <v>0.631578947368421</v>
      </c>
      <c r="V39" s="107">
        <f>PuntuacionZ!V39-InfoUniversidad!$CD39</f>
        <v>-0.3684210526315789</v>
      </c>
      <c r="W39" s="107">
        <f>PuntuacionZ!W39-InfoUniversidad!$CD39</f>
        <v>-0.3684210526315789</v>
      </c>
      <c r="X39" s="107">
        <f>PuntuacionZ!X39-InfoUniversidad!$CD39</f>
        <v>-0.3684210526315789</v>
      </c>
      <c r="Y39" s="107">
        <f>PuntuacionZ!Y39-InfoUniversidad!$CD39</f>
        <v>0.631578947368421</v>
      </c>
      <c r="Z39" s="107">
        <f>PuntuacionZ!Z39-InfoUniversidad!$CD39</f>
        <v>-0.3684210526315789</v>
      </c>
      <c r="AA39" s="107">
        <f>PuntuacionZ!AA39-InfoUniversidad!$CD39</f>
        <v>0.631578947368421</v>
      </c>
      <c r="AB39" s="107">
        <f>PuntuacionZ!AB39-InfoUniversidad!$CD39</f>
        <v>-0.3684210526315789</v>
      </c>
      <c r="AC39" s="107">
        <f>PuntuacionZ!AC39-InfoUniversidad!$CD39</f>
        <v>0.631578947368421</v>
      </c>
      <c r="AD39" s="107">
        <f>PuntuacionZ!AD39-InfoUniversidad!$CD39</f>
        <v>-0.3684210526315789</v>
      </c>
      <c r="AE39" s="107">
        <f>PuntuacionZ!AE39-InfoUniversidad!$CD39</f>
        <v>-0.3684210526315789</v>
      </c>
      <c r="AF39" s="107">
        <f>PuntuacionZ!AF39-InfoUniversidad!$CD39</f>
        <v>0.631578947368421</v>
      </c>
      <c r="AG39" s="107">
        <f>PuntuacionZ!AG39-InfoUniversidad!$CD39</f>
        <v>0.631578947368421</v>
      </c>
      <c r="AH39" s="107">
        <f>PuntuacionZ!AH39-InfoUniversidad!$CD39</f>
        <v>-0.3684210526315789</v>
      </c>
      <c r="AI39" s="107">
        <f>PuntuacionZ!AI39-InfoUniversidad!$CD39</f>
        <v>0.631578947368421</v>
      </c>
      <c r="AJ39" s="107">
        <f>PuntuacionZ!AJ39-InfoUniversidad!$CD39</f>
        <v>-0.3684210526315789</v>
      </c>
      <c r="AK39" s="107">
        <f>PuntuacionZ!AK39-InfoUniversidad!$CD39</f>
        <v>-0.3684210526315789</v>
      </c>
      <c r="AL39" s="107">
        <f>PuntuacionZ!AL39-InfoUniversidad!$CD39</f>
        <v>-0.3684210526315789</v>
      </c>
      <c r="AM39" s="107">
        <f>PuntuacionZ!AM39-InfoUniversidad!$CD39</f>
        <v>0.631578947368421</v>
      </c>
      <c r="AN39" s="107">
        <f>PuntuacionZ!AN39-InfoUniversidad!$CD39</f>
        <v>0.631578947368421</v>
      </c>
      <c r="AO39" s="107">
        <f>PuntuacionZ!AO39-InfoUniversidad!$CD39</f>
        <v>0.631578947368421</v>
      </c>
      <c r="AP39" s="107">
        <f>PuntuacionZ!AP39-InfoUniversidad!$CD39</f>
        <v>-0.3684210526315789</v>
      </c>
      <c r="AQ39" s="107">
        <f>PuntuacionZ!AQ39-InfoUniversidad!$CD39</f>
        <v>-0.3684210526315789</v>
      </c>
      <c r="AR39" s="107">
        <f>PuntuacionZ!AR39-InfoUniversidad!$CD39</f>
        <v>-0.3684210526315789</v>
      </c>
      <c r="AS39" s="107">
        <f>PuntuacionZ!AS39-InfoUniversidad!$CD39</f>
        <v>-0.3684210526315789</v>
      </c>
      <c r="AT39" s="107">
        <f>PuntuacionZ!AT39-InfoUniversidad!$CD39</f>
        <v>-0.3684210526315789</v>
      </c>
      <c r="AU39" s="107">
        <f>PuntuacionZ!AU39-InfoUniversidad!$CD39</f>
        <v>0.631578947368421</v>
      </c>
      <c r="AV39" s="107">
        <f>PuntuacionZ!AV39-InfoUniversidad!$CD39</f>
        <v>-0.3684210526315789</v>
      </c>
      <c r="AW39" s="107">
        <f>PuntuacionZ!AW39-InfoUniversidad!$CD39</f>
        <v>-0.3684210526315789</v>
      </c>
      <c r="AX39" s="107">
        <f>PuntuacionZ!AX39-InfoUniversidad!$CD39</f>
        <v>0.631578947368421</v>
      </c>
      <c r="AY39" s="107">
        <f>PuntuacionZ!AY39-InfoUniversidad!$CD39</f>
        <v>-0.3684210526315789</v>
      </c>
      <c r="AZ39" s="107">
        <f>PuntuacionZ!AZ39-InfoUniversidad!$CD39</f>
        <v>-0.3684210526315789</v>
      </c>
      <c r="BA39" s="107">
        <f>PuntuacionZ!BA39-InfoUniversidad!$CD39</f>
        <v>0.631578947368421</v>
      </c>
      <c r="BB39" s="107">
        <f>PuntuacionZ!BB39-InfoUniversidad!$CD39</f>
        <v>0.631578947368421</v>
      </c>
      <c r="BC39" s="107">
        <f>PuntuacionZ!BC39-InfoUniversidad!$CD39</f>
        <v>-0.3684210526315789</v>
      </c>
      <c r="BD39" s="107">
        <f>PuntuacionZ!BD39-InfoUniversidad!$CD39</f>
        <v>0.631578947368421</v>
      </c>
      <c r="BE39" s="107">
        <f>PuntuacionZ!BE39-InfoUniversidad!$CD39</f>
        <v>-0.3684210526315789</v>
      </c>
      <c r="BF39" s="107">
        <f>PuntuacionZ!BF39-InfoUniversidad!$CD39</f>
        <v>0.631578947368421</v>
      </c>
      <c r="BG39" s="107">
        <f>PuntuacionZ!BG39-InfoUniversidad!$CD39</f>
        <v>-0.3684210526315789</v>
      </c>
      <c r="BH39" s="107">
        <f>PuntuacionZ!BH39-InfoUniversidad!$CD39</f>
        <v>0.631578947368421</v>
      </c>
      <c r="BI39" s="107">
        <f>PuntuacionZ!BI39-InfoUniversidad!$CD39</f>
        <v>-0.3684210526315789</v>
      </c>
      <c r="BJ39" s="107">
        <f>PuntuacionZ!BJ39-InfoUniversidad!$CD39</f>
        <v>-0.3684210526315789</v>
      </c>
      <c r="BK39" s="107">
        <f>PuntuacionZ!BK39-InfoUniversidad!$CD39</f>
        <v>-0.3684210526315789</v>
      </c>
      <c r="BL39" s="107">
        <f>PuntuacionZ!BL39-InfoUniversidad!$CD39</f>
        <v>-0.3684210526315789</v>
      </c>
      <c r="BM39" s="107">
        <f>PuntuacionZ!BM39-InfoUniversidad!$CD39</f>
        <v>0.631578947368421</v>
      </c>
      <c r="BN39" s="107">
        <f>PuntuacionZ!BN39-InfoUniversidad!$CD39</f>
        <v>-0.3684210526315789</v>
      </c>
      <c r="BO39" s="107">
        <f>PuntuacionZ!BO39-InfoUniversidad!$CD39</f>
        <v>-0.3684210526315789</v>
      </c>
      <c r="BP39" s="107">
        <f>PuntuacionZ!BP39-InfoUniversidad!$CD39</f>
        <v>-0.3684210526315789</v>
      </c>
      <c r="BQ39" s="107">
        <f>PuntuacionZ!BQ39-InfoUniversidad!$CD39</f>
        <v>0.631578947368421</v>
      </c>
      <c r="BR39" s="107">
        <f>PuntuacionZ!BR39-InfoUniversidad!$CD39</f>
        <v>-0.3684210526315789</v>
      </c>
      <c r="BS39" s="107">
        <f>PuntuacionZ!BS39-InfoUniversidad!$CD39</f>
        <v>-0.3684210526315789</v>
      </c>
      <c r="BT39" s="107">
        <f>PuntuacionZ!BT39-InfoUniversidad!$CD39</f>
        <v>-0.3684210526315789</v>
      </c>
      <c r="BU39" s="107">
        <f>PuntuacionZ!BU39-InfoUniversidad!$CD39</f>
        <v>-0.3684210526315789</v>
      </c>
      <c r="BV39" s="107">
        <f>PuntuacionZ!BV39-InfoUniversidad!$CD39</f>
        <v>0.631578947368421</v>
      </c>
      <c r="BW39" s="107">
        <f>PuntuacionZ!BW39-InfoUniversidad!$CD39</f>
        <v>-0.3684210526315789</v>
      </c>
      <c r="BX39" s="107">
        <f>PuntuacionZ!BX39-InfoUniversidad!$CD39</f>
        <v>-0.3684210526315789</v>
      </c>
      <c r="BY39" s="107">
        <f>PuntuacionZ!BY39-InfoUniversidad!$CD39</f>
        <v>-0.3684210526315789</v>
      </c>
      <c r="BZ39" s="107">
        <f>PuntuacionZ!BZ39-InfoUniversidad!$CD39</f>
        <v>0.631578947368421</v>
      </c>
      <c r="CA39" s="107">
        <f>PuntuacionZ!CA39-InfoUniversidad!$CD39</f>
        <v>0.631578947368421</v>
      </c>
      <c r="CB39" s="107">
        <f>PuntuacionZ!CB39-InfoUniversidad!$CD39</f>
        <v>-0.3684210526315789</v>
      </c>
    </row>
    <row r="40" spans="2:80" ht="12.75">
      <c r="B40" s="70">
        <f>Pesos!B41</f>
        <v>0</v>
      </c>
      <c r="C40" s="28" t="str">
        <f>Pesos!C41</f>
        <v>Facultad de informática</v>
      </c>
      <c r="D40" s="28" t="str">
        <f>Pesos!D41</f>
        <v>¿Existe facultad de informática en la universidad?</v>
      </c>
      <c r="E40" s="107">
        <f>PuntuacionZ!E40-InfoUniversidad!$CD40</f>
        <v>0.17105263157894735</v>
      </c>
      <c r="F40" s="107">
        <f>PuntuacionZ!F40-InfoUniversidad!$CD40</f>
        <v>0.17105263157894735</v>
      </c>
      <c r="G40" s="107">
        <f>PuntuacionZ!G40-InfoUniversidad!$CD40</f>
        <v>0.17105263157894735</v>
      </c>
      <c r="H40" s="107">
        <f>PuntuacionZ!H40-InfoUniversidad!$CD40</f>
        <v>0.17105263157894735</v>
      </c>
      <c r="I40" s="107">
        <f>PuntuacionZ!I40-InfoUniversidad!$CD40</f>
        <v>0.17105263157894735</v>
      </c>
      <c r="J40" s="107">
        <f>PuntuacionZ!J40-InfoUniversidad!$CD40</f>
        <v>-0.8289473684210527</v>
      </c>
      <c r="K40" s="107">
        <f>PuntuacionZ!K40-InfoUniversidad!$CD40</f>
        <v>0.17105263157894735</v>
      </c>
      <c r="L40" s="107">
        <f>PuntuacionZ!L40-InfoUniversidad!$CD40</f>
        <v>0.17105263157894735</v>
      </c>
      <c r="M40" s="107">
        <f>PuntuacionZ!M40-InfoUniversidad!$CD40</f>
        <v>0.17105263157894735</v>
      </c>
      <c r="N40" s="107">
        <f>PuntuacionZ!N40-InfoUniversidad!$CD40</f>
        <v>0.17105263157894735</v>
      </c>
      <c r="O40" s="107">
        <f>PuntuacionZ!O40-InfoUniversidad!$CD40</f>
        <v>0.17105263157894735</v>
      </c>
      <c r="P40" s="107">
        <f>PuntuacionZ!P40-InfoUniversidad!$CD40</f>
        <v>0.17105263157894735</v>
      </c>
      <c r="Q40" s="107">
        <f>PuntuacionZ!Q40-InfoUniversidad!$CD40</f>
        <v>0.17105263157894735</v>
      </c>
      <c r="R40" s="107">
        <f>PuntuacionZ!R40-InfoUniversidad!$CD40</f>
        <v>0.17105263157894735</v>
      </c>
      <c r="S40" s="107">
        <f>PuntuacionZ!S40-InfoUniversidad!$CD40</f>
        <v>-0.8289473684210527</v>
      </c>
      <c r="T40" s="107">
        <f>PuntuacionZ!T40-InfoUniversidad!$CD40</f>
        <v>0.17105263157894735</v>
      </c>
      <c r="U40" s="107">
        <f>PuntuacionZ!U40-InfoUniversidad!$CD40</f>
        <v>0.17105263157894735</v>
      </c>
      <c r="V40" s="107">
        <f>PuntuacionZ!V40-InfoUniversidad!$CD40</f>
        <v>0.17105263157894735</v>
      </c>
      <c r="W40" s="107">
        <f>PuntuacionZ!W40-InfoUniversidad!$CD40</f>
        <v>0.17105263157894735</v>
      </c>
      <c r="X40" s="107">
        <f>PuntuacionZ!X40-InfoUniversidad!$CD40</f>
        <v>0.17105263157894735</v>
      </c>
      <c r="Y40" s="107">
        <f>PuntuacionZ!Y40-InfoUniversidad!$CD40</f>
        <v>0.17105263157894735</v>
      </c>
      <c r="Z40" s="107">
        <f>PuntuacionZ!Z40-InfoUniversidad!$CD40</f>
        <v>0.17105263157894735</v>
      </c>
      <c r="AA40" s="107">
        <f>PuntuacionZ!AA40-InfoUniversidad!$CD40</f>
        <v>0.17105263157894735</v>
      </c>
      <c r="AB40" s="107">
        <f>PuntuacionZ!AB40-InfoUniversidad!$CD40</f>
        <v>0.17105263157894735</v>
      </c>
      <c r="AC40" s="107">
        <f>PuntuacionZ!AC40-InfoUniversidad!$CD40</f>
        <v>0.17105263157894735</v>
      </c>
      <c r="AD40" s="107">
        <f>PuntuacionZ!AD40-InfoUniversidad!$CD40</f>
        <v>0.17105263157894735</v>
      </c>
      <c r="AE40" s="107">
        <f>PuntuacionZ!AE40-InfoUniversidad!$CD40</f>
        <v>0.17105263157894735</v>
      </c>
      <c r="AF40" s="107">
        <f>PuntuacionZ!AF40-InfoUniversidad!$CD40</f>
        <v>0.17105263157894735</v>
      </c>
      <c r="AG40" s="107">
        <f>PuntuacionZ!AG40-InfoUniversidad!$CD40</f>
        <v>0.17105263157894735</v>
      </c>
      <c r="AH40" s="107">
        <f>PuntuacionZ!AH40-InfoUniversidad!$CD40</f>
        <v>0.17105263157894735</v>
      </c>
      <c r="AI40" s="107">
        <f>PuntuacionZ!AI40-InfoUniversidad!$CD40</f>
        <v>0.17105263157894735</v>
      </c>
      <c r="AJ40" s="107">
        <f>PuntuacionZ!AJ40-InfoUniversidad!$CD40</f>
        <v>0.17105263157894735</v>
      </c>
      <c r="AK40" s="107">
        <f>PuntuacionZ!AK40-InfoUniversidad!$CD40</f>
        <v>0.17105263157894735</v>
      </c>
      <c r="AL40" s="107">
        <f>PuntuacionZ!AL40-InfoUniversidad!$CD40</f>
        <v>0.17105263157894735</v>
      </c>
      <c r="AM40" s="107">
        <f>PuntuacionZ!AM40-InfoUniversidad!$CD40</f>
        <v>-0.8289473684210527</v>
      </c>
      <c r="AN40" s="107">
        <f>PuntuacionZ!AN40-InfoUniversidad!$CD40</f>
        <v>-0.8289473684210527</v>
      </c>
      <c r="AO40" s="107">
        <f>PuntuacionZ!AO40-InfoUniversidad!$CD40</f>
        <v>-0.8289473684210527</v>
      </c>
      <c r="AP40" s="107">
        <f>PuntuacionZ!AP40-InfoUniversidad!$CD40</f>
        <v>0.17105263157894735</v>
      </c>
      <c r="AQ40" s="107">
        <f>PuntuacionZ!AQ40-InfoUniversidad!$CD40</f>
        <v>0.17105263157894735</v>
      </c>
      <c r="AR40" s="107">
        <f>PuntuacionZ!AR40-InfoUniversidad!$CD40</f>
        <v>0.17105263157894735</v>
      </c>
      <c r="AS40" s="107">
        <f>PuntuacionZ!AS40-InfoUniversidad!$CD40</f>
        <v>0.17105263157894735</v>
      </c>
      <c r="AT40" s="107">
        <f>PuntuacionZ!AT40-InfoUniversidad!$CD40</f>
        <v>0.17105263157894735</v>
      </c>
      <c r="AU40" s="107">
        <f>PuntuacionZ!AU40-InfoUniversidad!$CD40</f>
        <v>0.17105263157894735</v>
      </c>
      <c r="AV40" s="107">
        <f>PuntuacionZ!AV40-InfoUniversidad!$CD40</f>
        <v>0.17105263157894735</v>
      </c>
      <c r="AW40" s="107">
        <f>PuntuacionZ!AW40-InfoUniversidad!$CD40</f>
        <v>0.17105263157894735</v>
      </c>
      <c r="AX40" s="107">
        <f>PuntuacionZ!AX40-InfoUniversidad!$CD40</f>
        <v>-0.8289473684210527</v>
      </c>
      <c r="AY40" s="107">
        <f>PuntuacionZ!AY40-InfoUniversidad!$CD40</f>
        <v>0.17105263157894735</v>
      </c>
      <c r="AZ40" s="107">
        <f>PuntuacionZ!AZ40-InfoUniversidad!$CD40</f>
        <v>0.17105263157894735</v>
      </c>
      <c r="BA40" s="107">
        <f>PuntuacionZ!BA40-InfoUniversidad!$CD40</f>
        <v>-0.8289473684210527</v>
      </c>
      <c r="BB40" s="107">
        <f>PuntuacionZ!BB40-InfoUniversidad!$CD40</f>
        <v>0.17105263157894735</v>
      </c>
      <c r="BC40" s="107">
        <f>PuntuacionZ!BC40-InfoUniversidad!$CD40</f>
        <v>0.17105263157894735</v>
      </c>
      <c r="BD40" s="107">
        <f>PuntuacionZ!BD40-InfoUniversidad!$CD40</f>
        <v>-0.8289473684210527</v>
      </c>
      <c r="BE40" s="107">
        <f>PuntuacionZ!BE40-InfoUniversidad!$CD40</f>
        <v>0.17105263157894735</v>
      </c>
      <c r="BF40" s="107">
        <f>PuntuacionZ!BF40-InfoUniversidad!$CD40</f>
        <v>-0.8289473684210527</v>
      </c>
      <c r="BG40" s="107">
        <f>PuntuacionZ!BG40-InfoUniversidad!$CD40</f>
        <v>0.17105263157894735</v>
      </c>
      <c r="BH40" s="107">
        <f>PuntuacionZ!BH40-InfoUniversidad!$CD40</f>
        <v>-0.8289473684210527</v>
      </c>
      <c r="BI40" s="107">
        <f>PuntuacionZ!BI40-InfoUniversidad!$CD40</f>
        <v>-0.8289473684210527</v>
      </c>
      <c r="BJ40" s="107">
        <f>PuntuacionZ!BJ40-InfoUniversidad!$CD40</f>
        <v>0.17105263157894735</v>
      </c>
      <c r="BK40" s="107">
        <f>PuntuacionZ!BK40-InfoUniversidad!$CD40</f>
        <v>0.17105263157894735</v>
      </c>
      <c r="BL40" s="107">
        <f>PuntuacionZ!BL40-InfoUniversidad!$CD40</f>
        <v>0.17105263157894735</v>
      </c>
      <c r="BM40" s="107">
        <f>PuntuacionZ!BM40-InfoUniversidad!$CD40</f>
        <v>0.17105263157894735</v>
      </c>
      <c r="BN40" s="107">
        <f>PuntuacionZ!BN40-InfoUniversidad!$CD40</f>
        <v>0.17105263157894735</v>
      </c>
      <c r="BO40" s="107">
        <f>PuntuacionZ!BO40-InfoUniversidad!$CD40</f>
        <v>0.17105263157894735</v>
      </c>
      <c r="BP40" s="107">
        <f>PuntuacionZ!BP40-InfoUniversidad!$CD40</f>
        <v>0.17105263157894735</v>
      </c>
      <c r="BQ40" s="107">
        <f>PuntuacionZ!BQ40-InfoUniversidad!$CD40</f>
        <v>0.17105263157894735</v>
      </c>
      <c r="BR40" s="107">
        <f>PuntuacionZ!BR40-InfoUniversidad!$CD40</f>
        <v>0.17105263157894735</v>
      </c>
      <c r="BS40" s="107">
        <f>PuntuacionZ!BS40-InfoUniversidad!$CD40</f>
        <v>0.17105263157894735</v>
      </c>
      <c r="BT40" s="107">
        <f>PuntuacionZ!BT40-InfoUniversidad!$CD40</f>
        <v>0.17105263157894735</v>
      </c>
      <c r="BU40" s="107">
        <f>PuntuacionZ!BU40-InfoUniversidad!$CD40</f>
        <v>0.17105263157894735</v>
      </c>
      <c r="BV40" s="107">
        <f>PuntuacionZ!BV40-InfoUniversidad!$CD40</f>
        <v>-0.8289473684210527</v>
      </c>
      <c r="BW40" s="107">
        <f>PuntuacionZ!BW40-InfoUniversidad!$CD40</f>
        <v>0.17105263157894735</v>
      </c>
      <c r="BX40" s="107">
        <f>PuntuacionZ!BX40-InfoUniversidad!$CD40</f>
        <v>0.17105263157894735</v>
      </c>
      <c r="BY40" s="107">
        <f>PuntuacionZ!BY40-InfoUniversidad!$CD40</f>
        <v>0.17105263157894735</v>
      </c>
      <c r="BZ40" s="107">
        <f>PuntuacionZ!BZ40-InfoUniversidad!$CD40</f>
        <v>0.17105263157894735</v>
      </c>
      <c r="CA40" s="107">
        <f>PuntuacionZ!CA40-InfoUniversidad!$CD40</f>
        <v>-0.8289473684210527</v>
      </c>
      <c r="CB40" s="107">
        <f>PuntuacionZ!CB40-InfoUniversidad!$CD40</f>
        <v>0.17105263157894735</v>
      </c>
    </row>
    <row r="41" spans="2:80" ht="12.75">
      <c r="B41" s="70">
        <f>Pesos!B42</f>
        <v>0</v>
      </c>
      <c r="C41" s="28" t="str">
        <f>Pesos!C42</f>
        <v>Multidisciplinar o politécnica</v>
      </c>
      <c r="D41" s="28" t="str">
        <f>Pesos!D42</f>
        <v>¿Se dedica sólo a estudios técnicos o a múltiples ramas? (1=multidisciplinar, 2=politécnica)</v>
      </c>
      <c r="E41" s="107">
        <f>PuntuacionZ!E41-InfoUniversidad!$CD41</f>
        <v>-0.05263157894736842</v>
      </c>
      <c r="F41" s="107">
        <f>PuntuacionZ!F41-InfoUniversidad!$CD41</f>
        <v>-0.05263157894736842</v>
      </c>
      <c r="G41" s="107">
        <f>PuntuacionZ!G41-InfoUniversidad!$CD41</f>
        <v>-0.05263157894736842</v>
      </c>
      <c r="H41" s="107">
        <f>PuntuacionZ!H41-InfoUniversidad!$CD41</f>
        <v>-0.05263157894736842</v>
      </c>
      <c r="I41" s="107">
        <f>PuntuacionZ!I41-InfoUniversidad!$CD41</f>
        <v>-0.05263157894736842</v>
      </c>
      <c r="J41" s="107">
        <f>PuntuacionZ!J41-InfoUniversidad!$CD41</f>
        <v>-0.05263157894736842</v>
      </c>
      <c r="K41" s="107">
        <f>PuntuacionZ!K41-InfoUniversidad!$CD41</f>
        <v>-0.05263157894736842</v>
      </c>
      <c r="L41" s="107">
        <f>PuntuacionZ!L41-InfoUniversidad!$CD41</f>
        <v>-0.05263157894736842</v>
      </c>
      <c r="M41" s="107">
        <f>PuntuacionZ!M41-InfoUniversidad!$CD41</f>
        <v>-0.05263157894736842</v>
      </c>
      <c r="N41" s="107">
        <f>PuntuacionZ!N41-InfoUniversidad!$CD41</f>
        <v>-0.05263157894736842</v>
      </c>
      <c r="O41" s="107">
        <f>PuntuacionZ!O41-InfoUniversidad!$CD41</f>
        <v>-0.05263157894736842</v>
      </c>
      <c r="P41" s="107">
        <f>PuntuacionZ!P41-InfoUniversidad!$CD41</f>
        <v>-0.05263157894736842</v>
      </c>
      <c r="Q41" s="107">
        <f>PuntuacionZ!Q41-InfoUniversidad!$CD41</f>
        <v>-0.05263157894736842</v>
      </c>
      <c r="R41" s="107">
        <f>PuntuacionZ!R41-InfoUniversidad!$CD41</f>
        <v>-0.05263157894736842</v>
      </c>
      <c r="S41" s="107">
        <f>PuntuacionZ!S41-InfoUniversidad!$CD41</f>
        <v>-0.05263157894736842</v>
      </c>
      <c r="T41" s="107">
        <f>PuntuacionZ!T41-InfoUniversidad!$CD41</f>
        <v>-0.05263157894736842</v>
      </c>
      <c r="U41" s="107">
        <f>PuntuacionZ!U41-InfoUniversidad!$CD41</f>
        <v>-0.05263157894736842</v>
      </c>
      <c r="V41" s="107">
        <f>PuntuacionZ!V41-InfoUniversidad!$CD41</f>
        <v>-0.05263157894736842</v>
      </c>
      <c r="W41" s="107">
        <f>PuntuacionZ!W41-InfoUniversidad!$CD41</f>
        <v>-0.05263157894736842</v>
      </c>
      <c r="X41" s="107">
        <f>PuntuacionZ!X41-InfoUniversidad!$CD41</f>
        <v>-0.05263157894736842</v>
      </c>
      <c r="Y41" s="107">
        <f>PuntuacionZ!Y41-InfoUniversidad!$CD41</f>
        <v>-0.05263157894736842</v>
      </c>
      <c r="Z41" s="107">
        <f>PuntuacionZ!Z41-InfoUniversidad!$CD41</f>
        <v>-0.05263157894736842</v>
      </c>
      <c r="AA41" s="107">
        <f>PuntuacionZ!AA41-InfoUniversidad!$CD41</f>
        <v>-0.05263157894736842</v>
      </c>
      <c r="AB41" s="107">
        <f>PuntuacionZ!AB41-InfoUniversidad!$CD41</f>
        <v>-0.05263157894736842</v>
      </c>
      <c r="AC41" s="107">
        <f>PuntuacionZ!AC41-InfoUniversidad!$CD41</f>
        <v>-0.05263157894736842</v>
      </c>
      <c r="AD41" s="107">
        <f>PuntuacionZ!AD41-InfoUniversidad!$CD41</f>
        <v>-0.05263157894736842</v>
      </c>
      <c r="AE41" s="107">
        <f>PuntuacionZ!AE41-InfoUniversidad!$CD41</f>
        <v>-0.05263157894736842</v>
      </c>
      <c r="AF41" s="107">
        <f>PuntuacionZ!AF41-InfoUniversidad!$CD41</f>
        <v>-0.05263157894736842</v>
      </c>
      <c r="AG41" s="107">
        <f>PuntuacionZ!AG41-InfoUniversidad!$CD41</f>
        <v>-0.05263157894736842</v>
      </c>
      <c r="AH41" s="107">
        <f>PuntuacionZ!AH41-InfoUniversidad!$CD41</f>
        <v>-0.05263157894736842</v>
      </c>
      <c r="AI41" s="107">
        <f>PuntuacionZ!AI41-InfoUniversidad!$CD41</f>
        <v>-0.05263157894736842</v>
      </c>
      <c r="AJ41" s="107">
        <f>PuntuacionZ!AJ41-InfoUniversidad!$CD41</f>
        <v>-0.05263157894736842</v>
      </c>
      <c r="AK41" s="107">
        <f>PuntuacionZ!AK41-InfoUniversidad!$CD41</f>
        <v>-0.05263157894736842</v>
      </c>
      <c r="AL41" s="107">
        <f>PuntuacionZ!AL41-InfoUniversidad!$CD41</f>
        <v>-0.05263157894736842</v>
      </c>
      <c r="AM41" s="107">
        <f>PuntuacionZ!AM41-InfoUniversidad!$CD41</f>
        <v>-0.05263157894736842</v>
      </c>
      <c r="AN41" s="107">
        <f>PuntuacionZ!AN41-InfoUniversidad!$CD41</f>
        <v>-0.05263157894736842</v>
      </c>
      <c r="AO41" s="107">
        <f>PuntuacionZ!AO41-InfoUniversidad!$CD41</f>
        <v>-0.05263157894736842</v>
      </c>
      <c r="AP41" s="107">
        <f>PuntuacionZ!AP41-InfoUniversidad!$CD41</f>
        <v>-0.05263157894736842</v>
      </c>
      <c r="AQ41" s="107">
        <f>PuntuacionZ!AQ41-InfoUniversidad!$CD41</f>
        <v>-0.05263157894736842</v>
      </c>
      <c r="AR41" s="107">
        <f>PuntuacionZ!AR41-InfoUniversidad!$CD41</f>
        <v>-0.05263157894736842</v>
      </c>
      <c r="AS41" s="107">
        <f>PuntuacionZ!AS41-InfoUniversidad!$CD41</f>
        <v>-0.05263157894736842</v>
      </c>
      <c r="AT41" s="107">
        <f>PuntuacionZ!AT41-InfoUniversidad!$CD41</f>
        <v>-0.05263157894736842</v>
      </c>
      <c r="AU41" s="107">
        <f>PuntuacionZ!AU41-InfoUniversidad!$CD41</f>
        <v>-0.05263157894736842</v>
      </c>
      <c r="AV41" s="107">
        <f>PuntuacionZ!AV41-InfoUniversidad!$CD41</f>
        <v>-0.05263157894736842</v>
      </c>
      <c r="AW41" s="107">
        <f>PuntuacionZ!AW41-InfoUniversidad!$CD41</f>
        <v>-0.05263157894736842</v>
      </c>
      <c r="AX41" s="107">
        <f>PuntuacionZ!AX41-InfoUniversidad!$CD41</f>
        <v>-0.05263157894736842</v>
      </c>
      <c r="AY41" s="107">
        <f>PuntuacionZ!AY41-InfoUniversidad!$CD41</f>
        <v>-0.05263157894736842</v>
      </c>
      <c r="AZ41" s="107">
        <f>PuntuacionZ!AZ41-InfoUniversidad!$CD41</f>
        <v>-0.05263157894736842</v>
      </c>
      <c r="BA41" s="107">
        <f>PuntuacionZ!BA41-InfoUniversidad!$CD41</f>
        <v>-0.05263157894736842</v>
      </c>
      <c r="BB41" s="107">
        <f>PuntuacionZ!BB41-InfoUniversidad!$CD41</f>
        <v>-0.05263157894736842</v>
      </c>
      <c r="BC41" s="107">
        <f>PuntuacionZ!BC41-InfoUniversidad!$CD41</f>
        <v>-0.05263157894736842</v>
      </c>
      <c r="BD41" s="107">
        <f>PuntuacionZ!BD41-InfoUniversidad!$CD41</f>
        <v>-0.05263157894736842</v>
      </c>
      <c r="BE41" s="107">
        <f>PuntuacionZ!BE41-InfoUniversidad!$CD41</f>
        <v>-0.05263157894736842</v>
      </c>
      <c r="BF41" s="107">
        <f>PuntuacionZ!BF41-InfoUniversidad!$CD41</f>
        <v>-0.05263157894736842</v>
      </c>
      <c r="BG41" s="107">
        <f>PuntuacionZ!BG41-InfoUniversidad!$CD41</f>
        <v>0.9473684210526316</v>
      </c>
      <c r="BH41" s="107">
        <f>PuntuacionZ!BH41-InfoUniversidad!$CD41</f>
        <v>-0.05263157894736842</v>
      </c>
      <c r="BI41" s="107">
        <f>PuntuacionZ!BI41-InfoUniversidad!$CD41</f>
        <v>0.9473684210526316</v>
      </c>
      <c r="BJ41" s="107">
        <f>PuntuacionZ!BJ41-InfoUniversidad!$CD41</f>
        <v>-0.05263157894736842</v>
      </c>
      <c r="BK41" s="107">
        <f>PuntuacionZ!BK41-InfoUniversidad!$CD41</f>
        <v>0.9473684210526316</v>
      </c>
      <c r="BL41" s="107">
        <f>PuntuacionZ!BL41-InfoUniversidad!$CD41</f>
        <v>-0.05263157894736842</v>
      </c>
      <c r="BM41" s="107">
        <f>PuntuacionZ!BM41-InfoUniversidad!$CD41</f>
        <v>-0.05263157894736842</v>
      </c>
      <c r="BN41" s="107">
        <f>PuntuacionZ!BN41-InfoUniversidad!$CD41</f>
        <v>-0.05263157894736842</v>
      </c>
      <c r="BO41" s="107">
        <f>PuntuacionZ!BO41-InfoUniversidad!$CD41</f>
        <v>0.9473684210526316</v>
      </c>
      <c r="BP41" s="107">
        <f>PuntuacionZ!BP41-InfoUniversidad!$CD41</f>
        <v>-0.05263157894736842</v>
      </c>
      <c r="BQ41" s="107">
        <f>PuntuacionZ!BQ41-InfoUniversidad!$CD41</f>
        <v>-0.05263157894736842</v>
      </c>
      <c r="BR41" s="107">
        <f>PuntuacionZ!BR41-InfoUniversidad!$CD41</f>
        <v>-0.05263157894736842</v>
      </c>
      <c r="BS41" s="107">
        <f>PuntuacionZ!BS41-InfoUniversidad!$CD41</f>
        <v>-0.05263157894736842</v>
      </c>
      <c r="BT41" s="107">
        <f>PuntuacionZ!BT41-InfoUniversidad!$CD41</f>
        <v>-0.05263157894736842</v>
      </c>
      <c r="BU41" s="107">
        <f>PuntuacionZ!BU41-InfoUniversidad!$CD41</f>
        <v>-0.05263157894736842</v>
      </c>
      <c r="BV41" s="107">
        <f>PuntuacionZ!BV41-InfoUniversidad!$CD41</f>
        <v>-0.05263157894736842</v>
      </c>
      <c r="BW41" s="107">
        <f>PuntuacionZ!BW41-InfoUniversidad!$CD41</f>
        <v>-0.05263157894736842</v>
      </c>
      <c r="BX41" s="107">
        <f>PuntuacionZ!BX41-InfoUniversidad!$CD41</f>
        <v>-0.05263157894736842</v>
      </c>
      <c r="BY41" s="107">
        <f>PuntuacionZ!BY41-InfoUniversidad!$CD41</f>
        <v>-0.05263157894736842</v>
      </c>
      <c r="BZ41" s="107">
        <f>PuntuacionZ!BZ41-InfoUniversidad!$CD41</f>
        <v>-0.05263157894736842</v>
      </c>
      <c r="CA41" s="107">
        <f>PuntuacionZ!CA41-InfoUniversidad!$CD41</f>
        <v>-0.05263157894736842</v>
      </c>
      <c r="CB41" s="107">
        <f>PuntuacionZ!CB41-InfoUniversidad!$CD41</f>
        <v>-0.05263157894736842</v>
      </c>
    </row>
    <row r="42" spans="2:80" ht="12.75">
      <c r="B42" s="70">
        <f>Pesos!B43</f>
        <v>0</v>
      </c>
      <c r="C42" s="28" t="str">
        <f>Pesos!C43</f>
        <v>Presencial o a distancia</v>
      </c>
      <c r="D42" s="28" t="str">
        <f>Pesos!D43</f>
        <v>¿Las clases se hacen de forma presencial o sólo a distancia? (1=presencial, 2=a distancia)</v>
      </c>
      <c r="E42" s="107">
        <f>PuntuacionZ!E42-InfoUniversidad!$CD42</f>
        <v>-0.06578947368421052</v>
      </c>
      <c r="F42" s="107">
        <f>PuntuacionZ!F42-InfoUniversidad!$CD42</f>
        <v>-0.06578947368421052</v>
      </c>
      <c r="G42" s="107">
        <f>PuntuacionZ!G42-InfoUniversidad!$CD42</f>
        <v>-0.06578947368421052</v>
      </c>
      <c r="H42" s="107">
        <f>PuntuacionZ!H42-InfoUniversidad!$CD42</f>
        <v>-0.06578947368421052</v>
      </c>
      <c r="I42" s="107">
        <f>PuntuacionZ!I42-InfoUniversidad!$CD42</f>
        <v>-0.06578947368421052</v>
      </c>
      <c r="J42" s="107">
        <f>PuntuacionZ!J42-InfoUniversidad!$CD42</f>
        <v>-0.06578947368421052</v>
      </c>
      <c r="K42" s="107">
        <f>PuntuacionZ!K42-InfoUniversidad!$CD42</f>
        <v>-0.06578947368421052</v>
      </c>
      <c r="L42" s="107">
        <f>PuntuacionZ!L42-InfoUniversidad!$CD42</f>
        <v>-0.06578947368421052</v>
      </c>
      <c r="M42" s="107">
        <f>PuntuacionZ!M42-InfoUniversidad!$CD42</f>
        <v>-0.06578947368421052</v>
      </c>
      <c r="N42" s="107">
        <f>PuntuacionZ!N42-InfoUniversidad!$CD42</f>
        <v>-0.06578947368421052</v>
      </c>
      <c r="O42" s="107">
        <f>PuntuacionZ!O42-InfoUniversidad!$CD42</f>
        <v>-0.06578947368421052</v>
      </c>
      <c r="P42" s="107">
        <f>PuntuacionZ!P42-InfoUniversidad!$CD42</f>
        <v>-0.06578947368421052</v>
      </c>
      <c r="Q42" s="107">
        <f>PuntuacionZ!Q42-InfoUniversidad!$CD42</f>
        <v>-0.06578947368421052</v>
      </c>
      <c r="R42" s="107">
        <f>PuntuacionZ!R42-InfoUniversidad!$CD42</f>
        <v>-0.06578947368421052</v>
      </c>
      <c r="S42" s="107">
        <f>PuntuacionZ!S42-InfoUniversidad!$CD42</f>
        <v>-0.06578947368421052</v>
      </c>
      <c r="T42" s="107">
        <f>PuntuacionZ!T42-InfoUniversidad!$CD42</f>
        <v>-0.06578947368421052</v>
      </c>
      <c r="U42" s="107">
        <f>PuntuacionZ!U42-InfoUniversidad!$CD42</f>
        <v>-0.06578947368421052</v>
      </c>
      <c r="V42" s="107">
        <f>PuntuacionZ!V42-InfoUniversidad!$CD42</f>
        <v>-0.06578947368421052</v>
      </c>
      <c r="W42" s="107">
        <f>PuntuacionZ!W42-InfoUniversidad!$CD42</f>
        <v>-0.06578947368421052</v>
      </c>
      <c r="X42" s="107">
        <f>PuntuacionZ!X42-InfoUniversidad!$CD42</f>
        <v>-0.06578947368421052</v>
      </c>
      <c r="Y42" s="107">
        <f>PuntuacionZ!Y42-InfoUniversidad!$CD42</f>
        <v>-0.06578947368421052</v>
      </c>
      <c r="Z42" s="107">
        <f>PuntuacionZ!Z42-InfoUniversidad!$CD42</f>
        <v>-0.06578947368421052</v>
      </c>
      <c r="AA42" s="107">
        <f>PuntuacionZ!AA42-InfoUniversidad!$CD42</f>
        <v>-0.06578947368421052</v>
      </c>
      <c r="AB42" s="107">
        <f>PuntuacionZ!AB42-InfoUniversidad!$CD42</f>
        <v>-0.06578947368421052</v>
      </c>
      <c r="AC42" s="107">
        <f>PuntuacionZ!AC42-InfoUniversidad!$CD42</f>
        <v>0.9342105263157895</v>
      </c>
      <c r="AD42" s="107">
        <f>PuntuacionZ!AD42-InfoUniversidad!$CD42</f>
        <v>-0.06578947368421052</v>
      </c>
      <c r="AE42" s="107">
        <f>PuntuacionZ!AE42-InfoUniversidad!$CD42</f>
        <v>-0.06578947368421052</v>
      </c>
      <c r="AF42" s="107">
        <f>PuntuacionZ!AF42-InfoUniversidad!$CD42</f>
        <v>-0.06578947368421052</v>
      </c>
      <c r="AG42" s="107">
        <f>PuntuacionZ!AG42-InfoUniversidad!$CD42</f>
        <v>-0.06578947368421052</v>
      </c>
      <c r="AH42" s="107">
        <f>PuntuacionZ!AH42-InfoUniversidad!$CD42</f>
        <v>-0.06578947368421052</v>
      </c>
      <c r="AI42" s="107">
        <f>PuntuacionZ!AI42-InfoUniversidad!$CD42</f>
        <v>-0.06578947368421052</v>
      </c>
      <c r="AJ42" s="107">
        <f>PuntuacionZ!AJ42-InfoUniversidad!$CD42</f>
        <v>-0.06578947368421052</v>
      </c>
      <c r="AK42" s="107">
        <f>PuntuacionZ!AK42-InfoUniversidad!$CD42</f>
        <v>-0.06578947368421052</v>
      </c>
      <c r="AL42" s="107">
        <f>PuntuacionZ!AL42-InfoUniversidad!$CD42</f>
        <v>-0.06578947368421052</v>
      </c>
      <c r="AM42" s="107">
        <f>PuntuacionZ!AM42-InfoUniversidad!$CD42</f>
        <v>-0.06578947368421052</v>
      </c>
      <c r="AN42" s="107">
        <f>PuntuacionZ!AN42-InfoUniversidad!$CD42</f>
        <v>-0.06578947368421052</v>
      </c>
      <c r="AO42" s="107">
        <f>PuntuacionZ!AO42-InfoUniversidad!$CD42</f>
        <v>-0.06578947368421052</v>
      </c>
      <c r="AP42" s="107">
        <f>PuntuacionZ!AP42-InfoUniversidad!$CD42</f>
        <v>-0.06578947368421052</v>
      </c>
      <c r="AQ42" s="107">
        <f>PuntuacionZ!AQ42-InfoUniversidad!$CD42</f>
        <v>-0.06578947368421052</v>
      </c>
      <c r="AR42" s="107">
        <f>PuntuacionZ!AR42-InfoUniversidad!$CD42</f>
        <v>-0.06578947368421052</v>
      </c>
      <c r="AS42" s="107">
        <f>PuntuacionZ!AS42-InfoUniversidad!$CD42</f>
        <v>-0.06578947368421052</v>
      </c>
      <c r="AT42" s="107">
        <f>PuntuacionZ!AT42-InfoUniversidad!$CD42</f>
        <v>-0.06578947368421052</v>
      </c>
      <c r="AU42" s="107">
        <f>PuntuacionZ!AU42-InfoUniversidad!$CD42</f>
        <v>-0.06578947368421052</v>
      </c>
      <c r="AV42" s="107">
        <f>PuntuacionZ!AV42-InfoUniversidad!$CD42</f>
        <v>-0.06578947368421052</v>
      </c>
      <c r="AW42" s="107">
        <f>PuntuacionZ!AW42-InfoUniversidad!$CD42</f>
        <v>-0.06578947368421052</v>
      </c>
      <c r="AX42" s="107">
        <f>PuntuacionZ!AX42-InfoUniversidad!$CD42</f>
        <v>-0.06578947368421052</v>
      </c>
      <c r="AY42" s="107">
        <f>PuntuacionZ!AY42-InfoUniversidad!$CD42</f>
        <v>-0.06578947368421052</v>
      </c>
      <c r="AZ42" s="107">
        <f>PuntuacionZ!AZ42-InfoUniversidad!$CD42</f>
        <v>-0.06578947368421052</v>
      </c>
      <c r="BA42" s="107">
        <f>PuntuacionZ!BA42-InfoUniversidad!$CD42</f>
        <v>0.9342105263157895</v>
      </c>
      <c r="BB42" s="107">
        <f>PuntuacionZ!BB42-InfoUniversidad!$CD42</f>
        <v>-0.06578947368421052</v>
      </c>
      <c r="BC42" s="107">
        <f>PuntuacionZ!BC42-InfoUniversidad!$CD42</f>
        <v>-0.06578947368421052</v>
      </c>
      <c r="BD42" s="107">
        <f>PuntuacionZ!BD42-InfoUniversidad!$CD42</f>
        <v>0.9342105263157895</v>
      </c>
      <c r="BE42" s="107">
        <f>PuntuacionZ!BE42-InfoUniversidad!$CD42</f>
        <v>-0.06578947368421052</v>
      </c>
      <c r="BF42" s="107">
        <f>PuntuacionZ!BF42-InfoUniversidad!$CD42</f>
        <v>0.9342105263157895</v>
      </c>
      <c r="BG42" s="107">
        <f>PuntuacionZ!BG42-InfoUniversidad!$CD42</f>
        <v>-0.06578947368421052</v>
      </c>
      <c r="BH42" s="107">
        <f>PuntuacionZ!BH42-InfoUniversidad!$CD42</f>
        <v>-0.06578947368421052</v>
      </c>
      <c r="BI42" s="107">
        <f>PuntuacionZ!BI42-InfoUniversidad!$CD42</f>
        <v>-0.06578947368421052</v>
      </c>
      <c r="BJ42" s="107">
        <f>PuntuacionZ!BJ42-InfoUniversidad!$CD42</f>
        <v>-0.06578947368421052</v>
      </c>
      <c r="BK42" s="107">
        <f>PuntuacionZ!BK42-InfoUniversidad!$CD42</f>
        <v>-0.06578947368421052</v>
      </c>
      <c r="BL42" s="107">
        <f>PuntuacionZ!BL42-InfoUniversidad!$CD42</f>
        <v>-0.06578947368421052</v>
      </c>
      <c r="BM42" s="107">
        <f>PuntuacionZ!BM42-InfoUniversidad!$CD42</f>
        <v>-0.06578947368421052</v>
      </c>
      <c r="BN42" s="107">
        <f>PuntuacionZ!BN42-InfoUniversidad!$CD42</f>
        <v>-0.06578947368421052</v>
      </c>
      <c r="BO42" s="107">
        <f>PuntuacionZ!BO42-InfoUniversidad!$CD42</f>
        <v>-0.06578947368421052</v>
      </c>
      <c r="BP42" s="107">
        <f>PuntuacionZ!BP42-InfoUniversidad!$CD42</f>
        <v>-0.06578947368421052</v>
      </c>
      <c r="BQ42" s="107">
        <f>PuntuacionZ!BQ42-InfoUniversidad!$CD42</f>
        <v>-0.06578947368421052</v>
      </c>
      <c r="BR42" s="107">
        <f>PuntuacionZ!BR42-InfoUniversidad!$CD42</f>
        <v>-0.06578947368421052</v>
      </c>
      <c r="BS42" s="107">
        <f>PuntuacionZ!BS42-InfoUniversidad!$CD42</f>
        <v>-0.06578947368421052</v>
      </c>
      <c r="BT42" s="107">
        <f>PuntuacionZ!BT42-InfoUniversidad!$CD42</f>
        <v>-0.06578947368421052</v>
      </c>
      <c r="BU42" s="107">
        <f>PuntuacionZ!BU42-InfoUniversidad!$CD42</f>
        <v>-0.06578947368421052</v>
      </c>
      <c r="BV42" s="107">
        <f>PuntuacionZ!BV42-InfoUniversidad!$CD42</f>
        <v>-0.06578947368421052</v>
      </c>
      <c r="BW42" s="107">
        <f>PuntuacionZ!BW42-InfoUniversidad!$CD42</f>
        <v>-0.06578947368421052</v>
      </c>
      <c r="BX42" s="107">
        <f>PuntuacionZ!BX42-InfoUniversidad!$CD42</f>
        <v>-0.06578947368421052</v>
      </c>
      <c r="BY42" s="107">
        <f>PuntuacionZ!BY42-InfoUniversidad!$CD42</f>
        <v>-0.06578947368421052</v>
      </c>
      <c r="BZ42" s="107">
        <f>PuntuacionZ!BZ42-InfoUniversidad!$CD42</f>
        <v>-0.06578947368421052</v>
      </c>
      <c r="CA42" s="107">
        <f>PuntuacionZ!CA42-InfoUniversidad!$CD42</f>
        <v>0.9342105263157895</v>
      </c>
      <c r="CB42" s="107">
        <f>PuntuacionZ!CB42-InfoUniversidad!$CD42</f>
        <v>-0.06578947368421052</v>
      </c>
    </row>
    <row r="43" spans="2:80" ht="12.75">
      <c r="B43" s="70">
        <f>Pesos!B44</f>
        <v>0</v>
      </c>
      <c r="C43" s="28" t="str">
        <f>Pesos!C44</f>
        <v>Plan institucional sobre software libre</v>
      </c>
      <c r="D43" s="28" t="str">
        <f>Pesos!D44</f>
        <v>¿Existe un plan institucional para el desarrollo o promoción del software libre?</v>
      </c>
      <c r="E43" s="107">
        <f>PuntuacionZ!E43-InfoUniversidad!$CD43</f>
        <v>-0.07894736842105263</v>
      </c>
      <c r="F43" s="107">
        <f>PuntuacionZ!F43-InfoUniversidad!$CD43</f>
        <v>-0.07894736842105263</v>
      </c>
      <c r="G43" s="107">
        <f>PuntuacionZ!G43-InfoUniversidad!$CD43</f>
        <v>-0.07894736842105263</v>
      </c>
      <c r="H43" s="107">
        <f>PuntuacionZ!H43-InfoUniversidad!$CD43</f>
        <v>-0.07894736842105263</v>
      </c>
      <c r="I43" s="107">
        <f>PuntuacionZ!I43-InfoUniversidad!$CD43</f>
        <v>-0.07894736842105263</v>
      </c>
      <c r="J43" s="107">
        <f>PuntuacionZ!J43-InfoUniversidad!$CD43</f>
        <v>-0.07894736842105263</v>
      </c>
      <c r="K43" s="107">
        <f>PuntuacionZ!K43-InfoUniversidad!$CD43</f>
        <v>-0.07894736842105263</v>
      </c>
      <c r="L43" s="107">
        <f>PuntuacionZ!L43-InfoUniversidad!$CD43</f>
        <v>-0.07894736842105263</v>
      </c>
      <c r="M43" s="107">
        <f>PuntuacionZ!M43-InfoUniversidad!$CD43</f>
        <v>-0.07894736842105263</v>
      </c>
      <c r="N43" s="107">
        <f>PuntuacionZ!N43-InfoUniversidad!$CD43</f>
        <v>-0.07894736842105263</v>
      </c>
      <c r="O43" s="107">
        <f>PuntuacionZ!O43-InfoUniversidad!$CD43</f>
        <v>0.9210526315789473</v>
      </c>
      <c r="P43" s="107">
        <f>PuntuacionZ!P43-InfoUniversidad!$CD43</f>
        <v>0.9210526315789473</v>
      </c>
      <c r="Q43" s="107">
        <f>PuntuacionZ!Q43-InfoUniversidad!$CD43</f>
        <v>-0.07894736842105263</v>
      </c>
      <c r="R43" s="107">
        <f>PuntuacionZ!R43-InfoUniversidad!$CD43</f>
        <v>-0.07894736842105263</v>
      </c>
      <c r="S43" s="107">
        <f>PuntuacionZ!S43-InfoUniversidad!$CD43</f>
        <v>-0.07894736842105263</v>
      </c>
      <c r="T43" s="107">
        <f>PuntuacionZ!T43-InfoUniversidad!$CD43</f>
        <v>-0.07894736842105263</v>
      </c>
      <c r="U43" s="107">
        <f>PuntuacionZ!U43-InfoUniversidad!$CD43</f>
        <v>-0.07894736842105263</v>
      </c>
      <c r="V43" s="107">
        <f>PuntuacionZ!V43-InfoUniversidad!$CD43</f>
        <v>-0.07894736842105263</v>
      </c>
      <c r="W43" s="107">
        <f>PuntuacionZ!W43-InfoUniversidad!$CD43</f>
        <v>-0.07894736842105263</v>
      </c>
      <c r="X43" s="107">
        <f>PuntuacionZ!X43-InfoUniversidad!$CD43</f>
        <v>-0.07894736842105263</v>
      </c>
      <c r="Y43" s="107">
        <f>PuntuacionZ!Y43-InfoUniversidad!$CD43</f>
        <v>-0.07894736842105263</v>
      </c>
      <c r="Z43" s="107">
        <f>PuntuacionZ!Z43-InfoUniversidad!$CD43</f>
        <v>-0.07894736842105263</v>
      </c>
      <c r="AA43" s="107">
        <f>PuntuacionZ!AA43-InfoUniversidad!$CD43</f>
        <v>-0.07894736842105263</v>
      </c>
      <c r="AB43" s="107">
        <f>PuntuacionZ!AB43-InfoUniversidad!$CD43</f>
        <v>-0.07894736842105263</v>
      </c>
      <c r="AC43" s="107">
        <f>PuntuacionZ!AC43-InfoUniversidad!$CD43</f>
        <v>0.9210526315789473</v>
      </c>
      <c r="AD43" s="107">
        <f>PuntuacionZ!AD43-InfoUniversidad!$CD43</f>
        <v>-0.07894736842105263</v>
      </c>
      <c r="AE43" s="107">
        <f>PuntuacionZ!AE43-InfoUniversidad!$CD43</f>
        <v>0.9210526315789473</v>
      </c>
      <c r="AF43" s="107">
        <f>PuntuacionZ!AF43-InfoUniversidad!$CD43</f>
        <v>-0.07894736842105263</v>
      </c>
      <c r="AG43" s="107">
        <f>PuntuacionZ!AG43-InfoUniversidad!$CD43</f>
        <v>-0.07894736842105263</v>
      </c>
      <c r="AH43" s="107">
        <f>PuntuacionZ!AH43-InfoUniversidad!$CD43</f>
        <v>-0.07894736842105263</v>
      </c>
      <c r="AI43" s="107">
        <f>PuntuacionZ!AI43-InfoUniversidad!$CD43</f>
        <v>-0.07894736842105263</v>
      </c>
      <c r="AJ43" s="107">
        <f>PuntuacionZ!AJ43-InfoUniversidad!$CD43</f>
        <v>-0.07894736842105263</v>
      </c>
      <c r="AK43" s="107">
        <f>PuntuacionZ!AK43-InfoUniversidad!$CD43</f>
        <v>-0.07894736842105263</v>
      </c>
      <c r="AL43" s="107">
        <f>PuntuacionZ!AL43-InfoUniversidad!$CD43</f>
        <v>-0.07894736842105263</v>
      </c>
      <c r="AM43" s="107">
        <f>PuntuacionZ!AM43-InfoUniversidad!$CD43</f>
        <v>-0.07894736842105263</v>
      </c>
      <c r="AN43" s="107">
        <f>PuntuacionZ!AN43-InfoUniversidad!$CD43</f>
        <v>-0.07894736842105263</v>
      </c>
      <c r="AO43" s="107">
        <f>PuntuacionZ!AO43-InfoUniversidad!$CD43</f>
        <v>-0.07894736842105263</v>
      </c>
      <c r="AP43" s="107">
        <f>PuntuacionZ!AP43-InfoUniversidad!$CD43</f>
        <v>-0.07894736842105263</v>
      </c>
      <c r="AQ43" s="107">
        <f>PuntuacionZ!AQ43-InfoUniversidad!$CD43</f>
        <v>-0.07894736842105263</v>
      </c>
      <c r="AR43" s="107">
        <f>PuntuacionZ!AR43-InfoUniversidad!$CD43</f>
        <v>0.9210526315789473</v>
      </c>
      <c r="AS43" s="107">
        <f>PuntuacionZ!AS43-InfoUniversidad!$CD43</f>
        <v>0.9210526315789473</v>
      </c>
      <c r="AT43" s="107">
        <f>PuntuacionZ!AT43-InfoUniversidad!$CD43</f>
        <v>-0.07894736842105263</v>
      </c>
      <c r="AU43" s="107">
        <f>PuntuacionZ!AU43-InfoUniversidad!$CD43</f>
        <v>-0.07894736842105263</v>
      </c>
      <c r="AV43" s="107">
        <f>PuntuacionZ!AV43-InfoUniversidad!$CD43</f>
        <v>-0.07894736842105263</v>
      </c>
      <c r="AW43" s="107">
        <f>PuntuacionZ!AW43-InfoUniversidad!$CD43</f>
        <v>-0.07894736842105263</v>
      </c>
      <c r="AX43" s="107">
        <f>PuntuacionZ!AX43-InfoUniversidad!$CD43</f>
        <v>-0.07894736842105263</v>
      </c>
      <c r="AY43" s="107">
        <f>PuntuacionZ!AY43-InfoUniversidad!$CD43</f>
        <v>-0.07894736842105263</v>
      </c>
      <c r="AZ43" s="107">
        <f>PuntuacionZ!AZ43-InfoUniversidad!$CD43</f>
        <v>-0.07894736842105263</v>
      </c>
      <c r="BA43" s="107">
        <f>PuntuacionZ!BA43-InfoUniversidad!$CD43</f>
        <v>-0.07894736842105263</v>
      </c>
      <c r="BB43" s="107">
        <f>PuntuacionZ!BB43-InfoUniversidad!$CD43</f>
        <v>-0.07894736842105263</v>
      </c>
      <c r="BC43" s="107">
        <f>PuntuacionZ!BC43-InfoUniversidad!$CD43</f>
        <v>-0.07894736842105263</v>
      </c>
      <c r="BD43" s="107">
        <f>PuntuacionZ!BD43-InfoUniversidad!$CD43</f>
        <v>-0.07894736842105263</v>
      </c>
      <c r="BE43" s="107">
        <f>PuntuacionZ!BE43-InfoUniversidad!$CD43</f>
        <v>-0.07894736842105263</v>
      </c>
      <c r="BF43" s="107">
        <f>PuntuacionZ!BF43-InfoUniversidad!$CD43</f>
        <v>-0.07894736842105263</v>
      </c>
      <c r="BG43" s="107">
        <f>PuntuacionZ!BG43-InfoUniversidad!$CD43</f>
        <v>-0.07894736842105263</v>
      </c>
      <c r="BH43" s="107">
        <f>PuntuacionZ!BH43-InfoUniversidad!$CD43</f>
        <v>-0.07894736842105263</v>
      </c>
      <c r="BI43" s="107">
        <f>PuntuacionZ!BI43-InfoUniversidad!$CD43</f>
        <v>-0.07894736842105263</v>
      </c>
      <c r="BJ43" s="107">
        <f>PuntuacionZ!BJ43-InfoUniversidad!$CD43</f>
        <v>-0.07894736842105263</v>
      </c>
      <c r="BK43" s="107">
        <f>PuntuacionZ!BK43-InfoUniversidad!$CD43</f>
        <v>-0.07894736842105263</v>
      </c>
      <c r="BL43" s="107">
        <f>PuntuacionZ!BL43-InfoUniversidad!$CD43</f>
        <v>-0.07894736842105263</v>
      </c>
      <c r="BM43" s="107">
        <f>PuntuacionZ!BM43-InfoUniversidad!$CD43</f>
        <v>-0.07894736842105263</v>
      </c>
      <c r="BN43" s="107">
        <f>PuntuacionZ!BN43-InfoUniversidad!$CD43</f>
        <v>-0.07894736842105263</v>
      </c>
      <c r="BO43" s="107">
        <f>PuntuacionZ!BO43-InfoUniversidad!$CD43</f>
        <v>-0.07894736842105263</v>
      </c>
      <c r="BP43" s="107">
        <f>PuntuacionZ!BP43-InfoUniversidad!$CD43</f>
        <v>-0.07894736842105263</v>
      </c>
      <c r="BQ43" s="107">
        <f>PuntuacionZ!BQ43-InfoUniversidad!$CD43</f>
        <v>-0.07894736842105263</v>
      </c>
      <c r="BR43" s="107">
        <f>PuntuacionZ!BR43-InfoUniversidad!$CD43</f>
        <v>-0.07894736842105263</v>
      </c>
      <c r="BS43" s="107">
        <f>PuntuacionZ!BS43-InfoUniversidad!$CD43</f>
        <v>-0.07894736842105263</v>
      </c>
      <c r="BT43" s="107">
        <f>PuntuacionZ!BT43-InfoUniversidad!$CD43</f>
        <v>-0.07894736842105263</v>
      </c>
      <c r="BU43" s="107">
        <f>PuntuacionZ!BU43-InfoUniversidad!$CD43</f>
        <v>-0.07894736842105263</v>
      </c>
      <c r="BV43" s="107">
        <f>PuntuacionZ!BV43-InfoUniversidad!$CD43</f>
        <v>-0.07894736842105263</v>
      </c>
      <c r="BW43" s="107">
        <f>PuntuacionZ!BW43-InfoUniversidad!$CD43</f>
        <v>-0.07894736842105263</v>
      </c>
      <c r="BX43" s="107">
        <f>PuntuacionZ!BX43-InfoUniversidad!$CD43</f>
        <v>-0.07894736842105263</v>
      </c>
      <c r="BY43" s="107">
        <f>PuntuacionZ!BY43-InfoUniversidad!$CD43</f>
        <v>-0.07894736842105263</v>
      </c>
      <c r="BZ43" s="107">
        <f>PuntuacionZ!BZ43-InfoUniversidad!$CD43</f>
        <v>-0.07894736842105263</v>
      </c>
      <c r="CA43" s="107">
        <f>PuntuacionZ!CA43-InfoUniversidad!$CD43</f>
        <v>-0.07894736842105263</v>
      </c>
      <c r="CB43" s="107">
        <f>PuntuacionZ!CB43-InfoUniversidad!$CD43</f>
        <v>-0.07894736842105263</v>
      </c>
    </row>
    <row r="45" spans="3:19" ht="12.75">
      <c r="C45" s="108" t="s">
        <v>401</v>
      </c>
      <c r="D45" s="109"/>
      <c r="E45" s="109"/>
      <c r="F45" s="109"/>
      <c r="G45" s="109"/>
      <c r="H45" s="109"/>
      <c r="I45" s="109"/>
      <c r="J45" s="109"/>
      <c r="K45" s="109"/>
      <c r="L45" s="109"/>
      <c r="M45" s="109"/>
      <c r="N45" s="109"/>
      <c r="O45" s="109"/>
      <c r="P45" s="109"/>
      <c r="Q45" s="109"/>
      <c r="R45" s="109"/>
      <c r="S45" s="109"/>
    </row>
    <row r="46" spans="3:19" ht="12.75">
      <c r="C46" s="110" t="s">
        <v>402</v>
      </c>
      <c r="D46" s="110"/>
      <c r="E46" s="110"/>
      <c r="F46" s="110"/>
      <c r="G46" s="110"/>
      <c r="H46" s="110"/>
      <c r="I46" s="110" t="s">
        <v>403</v>
      </c>
      <c r="J46" s="110"/>
      <c r="K46" s="110"/>
      <c r="L46" s="110"/>
      <c r="M46" s="110"/>
      <c r="N46" s="110"/>
      <c r="O46" s="110"/>
      <c r="P46" s="110"/>
      <c r="Q46" s="109"/>
      <c r="R46" s="109"/>
      <c r="S46" s="109"/>
    </row>
    <row r="47" spans="3:19" ht="12.75">
      <c r="C47" s="110" t="s">
        <v>404</v>
      </c>
      <c r="D47" s="110"/>
      <c r="E47" s="110"/>
      <c r="F47" s="110"/>
      <c r="G47" s="110"/>
      <c r="H47" s="110"/>
      <c r="I47" s="110" t="s">
        <v>405</v>
      </c>
      <c r="J47" s="110"/>
      <c r="K47" s="110"/>
      <c r="L47" s="110"/>
      <c r="M47" s="110"/>
      <c r="N47" s="110"/>
      <c r="O47" s="110"/>
      <c r="P47" s="110"/>
      <c r="Q47" s="109"/>
      <c r="R47" s="109"/>
      <c r="S47" s="109"/>
    </row>
    <row r="48" spans="3:19" ht="12.75">
      <c r="C48" s="110" t="s">
        <v>406</v>
      </c>
      <c r="D48" s="110" t="s">
        <v>407</v>
      </c>
      <c r="E48" s="110"/>
      <c r="F48" s="110"/>
      <c r="G48" s="110"/>
      <c r="H48" s="110"/>
      <c r="I48" s="110" t="s">
        <v>408</v>
      </c>
      <c r="J48" s="110"/>
      <c r="K48" s="110"/>
      <c r="L48" s="110"/>
      <c r="M48" s="110"/>
      <c r="N48" s="110"/>
      <c r="O48" s="110"/>
      <c r="P48" s="110"/>
      <c r="Q48" s="109"/>
      <c r="R48" s="109"/>
      <c r="S48" s="109"/>
    </row>
    <row r="49" spans="3:19" ht="12.75">
      <c r="C49" s="110"/>
      <c r="D49" s="110" t="s">
        <v>409</v>
      </c>
      <c r="E49" s="110"/>
      <c r="F49" s="110"/>
      <c r="G49" s="110"/>
      <c r="H49" s="110"/>
      <c r="I49" s="110" t="s">
        <v>410</v>
      </c>
      <c r="J49" s="110"/>
      <c r="K49" s="110"/>
      <c r="L49" s="110"/>
      <c r="M49" s="110"/>
      <c r="N49" s="110"/>
      <c r="O49" s="110"/>
      <c r="P49" s="110"/>
      <c r="Q49" s="109"/>
      <c r="R49" s="109"/>
      <c r="S49" s="109"/>
    </row>
    <row r="50" spans="3:19" ht="12.75">
      <c r="C50" s="110"/>
      <c r="D50" s="110" t="s">
        <v>411</v>
      </c>
      <c r="E50" s="110"/>
      <c r="F50" s="110"/>
      <c r="G50" s="110"/>
      <c r="H50" s="110"/>
      <c r="I50" s="110" t="s">
        <v>412</v>
      </c>
      <c r="J50" s="110"/>
      <c r="K50" s="110"/>
      <c r="L50" s="110"/>
      <c r="M50" s="110"/>
      <c r="N50" s="110"/>
      <c r="O50" s="110"/>
      <c r="P50" s="110"/>
      <c r="Q50" s="109"/>
      <c r="R50" s="109"/>
      <c r="S50" s="109"/>
    </row>
    <row r="51" spans="3:19" ht="12.75">
      <c r="C51" s="110"/>
      <c r="D51" s="110"/>
      <c r="E51" s="110"/>
      <c r="F51" s="110"/>
      <c r="G51" s="110"/>
      <c r="H51" s="110"/>
      <c r="I51" s="110"/>
      <c r="J51" s="110" t="s">
        <v>413</v>
      </c>
      <c r="K51" s="110"/>
      <c r="L51" s="110"/>
      <c r="M51" s="110"/>
      <c r="N51" s="110" t="s">
        <v>414</v>
      </c>
      <c r="O51" s="110"/>
      <c r="P51" s="110"/>
      <c r="Q51" s="109"/>
      <c r="R51" s="109"/>
      <c r="S51" s="109"/>
    </row>
    <row r="52" spans="3:19" ht="12.75">
      <c r="C52" s="110"/>
      <c r="D52" s="110"/>
      <c r="E52" s="110"/>
      <c r="F52" s="110"/>
      <c r="G52" s="110"/>
      <c r="H52" s="110"/>
      <c r="I52" s="110"/>
      <c r="J52" s="110" t="s">
        <v>415</v>
      </c>
      <c r="K52" s="110"/>
      <c r="L52" s="110"/>
      <c r="M52" s="110"/>
      <c r="N52" s="110" t="s">
        <v>416</v>
      </c>
      <c r="O52" s="110"/>
      <c r="P52" s="110"/>
      <c r="Q52" s="109"/>
      <c r="R52" s="109"/>
      <c r="S52" s="109"/>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B2:N462"/>
  <sheetViews>
    <sheetView workbookViewId="0" topLeftCell="A13">
      <selection activeCell="D24" sqref="D24"/>
    </sheetView>
  </sheetViews>
  <sheetFormatPr defaultColWidth="12.57421875" defaultRowHeight="12.75"/>
  <cols>
    <col min="1" max="3" width="11.57421875" style="0" customWidth="1"/>
    <col min="4" max="4" width="34.57421875" style="0" customWidth="1"/>
    <col min="5" max="7" width="11.57421875" style="0" customWidth="1"/>
    <col min="8" max="8" width="17.57421875" style="0" customWidth="1"/>
    <col min="9" max="11" width="11.57421875" style="0" customWidth="1"/>
    <col min="12" max="12" width="8.8515625" style="0" customWidth="1"/>
    <col min="13" max="13" width="16.57421875" style="0" customWidth="1"/>
    <col min="14" max="16384" width="11.57421875" style="0" customWidth="1"/>
  </cols>
  <sheetData>
    <row r="2" spans="2:13" ht="12.75">
      <c r="B2" s="7" t="s">
        <v>8</v>
      </c>
      <c r="C2" s="7"/>
      <c r="D2" s="7"/>
      <c r="E2" s="7"/>
      <c r="F2" s="7"/>
      <c r="G2" s="7"/>
      <c r="H2" s="7"/>
      <c r="I2" s="7"/>
      <c r="J2" s="7"/>
      <c r="K2" s="7"/>
      <c r="L2" s="7"/>
      <c r="M2" s="7"/>
    </row>
    <row r="3" spans="2:12" ht="12.75">
      <c r="B3" s="8" t="s">
        <v>9</v>
      </c>
      <c r="C3" s="8"/>
      <c r="D3" s="8"/>
      <c r="E3" s="8"/>
      <c r="F3" s="8"/>
      <c r="G3" s="8"/>
      <c r="H3" s="8"/>
      <c r="I3" s="8"/>
      <c r="J3" s="8"/>
      <c r="K3" s="8"/>
      <c r="L3" s="8"/>
    </row>
    <row r="5" spans="2:13" ht="12.75">
      <c r="B5" s="9" t="s">
        <v>10</v>
      </c>
      <c r="C5" s="9"/>
      <c r="D5" s="9"/>
      <c r="F5" s="9" t="s">
        <v>11</v>
      </c>
      <c r="G5" s="9"/>
      <c r="H5" s="9"/>
      <c r="J5" s="9" t="s">
        <v>12</v>
      </c>
      <c r="K5" s="9"/>
      <c r="L5" s="9"/>
      <c r="M5" s="9"/>
    </row>
    <row r="6" spans="2:13" ht="12.75">
      <c r="B6" s="10" t="s">
        <v>13</v>
      </c>
      <c r="C6" s="10" t="s">
        <v>14</v>
      </c>
      <c r="D6" s="10" t="s">
        <v>15</v>
      </c>
      <c r="F6" s="10" t="s">
        <v>13</v>
      </c>
      <c r="G6" s="10" t="s">
        <v>14</v>
      </c>
      <c r="H6" s="10" t="s">
        <v>16</v>
      </c>
      <c r="J6" s="10" t="s">
        <v>17</v>
      </c>
      <c r="K6" s="10" t="s">
        <v>18</v>
      </c>
      <c r="L6" s="10" t="s">
        <v>14</v>
      </c>
      <c r="M6" s="10" t="s">
        <v>15</v>
      </c>
    </row>
    <row r="7" spans="2:13" ht="12.75">
      <c r="B7">
        <v>1</v>
      </c>
      <c r="C7" s="11">
        <f>'suma puntuaciones en % '!CE7</f>
        <v>100</v>
      </c>
      <c r="D7" s="11" t="str">
        <f>'suma puntuaciones en % '!CF7</f>
        <v>UGR</v>
      </c>
      <c r="F7">
        <v>1</v>
      </c>
      <c r="G7" s="12">
        <f>COMUNIDADES!H23</f>
        <v>100</v>
      </c>
      <c r="H7" s="12" t="str">
        <f>COMUNIDADES!I23</f>
        <v>I, CANARIAS</v>
      </c>
      <c r="J7" t="s">
        <v>19</v>
      </c>
      <c r="K7" s="13">
        <v>1</v>
      </c>
      <c r="L7" s="12">
        <f>'POR DIMENSIONES'!CC3</f>
        <v>100</v>
      </c>
      <c r="M7" s="12" t="str">
        <f>'POR DIMENSIONES'!CD3</f>
        <v>US</v>
      </c>
    </row>
    <row r="8" spans="2:13" ht="12.75">
      <c r="B8" s="14">
        <f>1+B7</f>
        <v>2</v>
      </c>
      <c r="C8" s="11">
        <f>'suma puntuaciones en % '!CE8</f>
        <v>93.48292210925938</v>
      </c>
      <c r="D8" s="11" t="str">
        <f>'suma puntuaciones en % '!CF8</f>
        <v>UZ</v>
      </c>
      <c r="F8" s="14">
        <f>1+F7</f>
        <v>2</v>
      </c>
      <c r="G8" s="12">
        <f>COMUNIDADES!H15</f>
        <v>79.70612076215258</v>
      </c>
      <c r="H8" s="12" t="str">
        <f>COMUNIDADES!I15</f>
        <v>ARAGÓN</v>
      </c>
      <c r="K8" s="14">
        <f>K7+1</f>
        <v>2</v>
      </c>
      <c r="L8" s="12">
        <f>'POR DIMENSIONES'!CC4</f>
        <v>88.4640334821848</v>
      </c>
      <c r="M8" s="12" t="str">
        <f>'POR DIMENSIONES'!CD4</f>
        <v>UGR</v>
      </c>
    </row>
    <row r="9" spans="2:13" ht="12.75">
      <c r="B9" s="14">
        <f>1+B8</f>
        <v>3</v>
      </c>
      <c r="C9" s="11">
        <f>'suma puntuaciones en % '!CE9</f>
        <v>90.26888741672485</v>
      </c>
      <c r="D9" s="11" t="str">
        <f>'suma puntuaciones en % '!CF9</f>
        <v>ULL</v>
      </c>
      <c r="F9" s="14">
        <f>1+F8</f>
        <v>3</v>
      </c>
      <c r="G9" s="12">
        <f>COMUNIDADES!H8</f>
        <v>40.00269599418143</v>
      </c>
      <c r="H9" s="12" t="str">
        <f>COMUNIDADES!I8</f>
        <v>ANDALUCÍA</v>
      </c>
      <c r="K9" s="14">
        <f>K8+1</f>
        <v>3</v>
      </c>
      <c r="L9" s="12">
        <f>'POR DIMENSIONES'!CC5</f>
        <v>88.33324739068888</v>
      </c>
      <c r="M9" s="12" t="str">
        <f>'POR DIMENSIONES'!CD5</f>
        <v>UPC</v>
      </c>
    </row>
    <row r="10" spans="2:13" ht="12.75">
      <c r="B10" s="14">
        <f>1+B9</f>
        <v>4</v>
      </c>
      <c r="C10" s="11">
        <f>'suma puntuaciones en % '!CE10</f>
        <v>57.778867191242206</v>
      </c>
      <c r="D10" s="11" t="str">
        <f>'suma puntuaciones en % '!CF10</f>
        <v>US</v>
      </c>
      <c r="F10" s="14">
        <f>1+F9</f>
        <v>4</v>
      </c>
      <c r="G10" s="12">
        <f>COMUNIDADES!H21</f>
        <v>30.416268030210947</v>
      </c>
      <c r="H10" s="12" t="str">
        <f>COMUNIDADES!I21</f>
        <v>GALICIA</v>
      </c>
      <c r="J10" s="15"/>
      <c r="K10" s="14">
        <f>K9+1</f>
        <v>4</v>
      </c>
      <c r="L10" s="12">
        <f>'POR DIMENSIONES'!CC6</f>
        <v>60.177813488750346</v>
      </c>
      <c r="M10" s="12" t="str">
        <f>'POR DIMENSIONES'!CD6</f>
        <v>UCA</v>
      </c>
    </row>
    <row r="11" spans="2:13" ht="12.75">
      <c r="B11" s="14">
        <f>1+B10</f>
        <v>5</v>
      </c>
      <c r="C11" s="11">
        <f>'suma puntuaciones en % '!CE11</f>
        <v>49.068354208546246</v>
      </c>
      <c r="D11" s="11" t="str">
        <f>'suma puntuaciones en % '!CF11</f>
        <v>UCA</v>
      </c>
      <c r="F11" s="14">
        <f>1+F10</f>
        <v>5</v>
      </c>
      <c r="G11" s="12">
        <f>COMUNIDADES!H25</f>
        <v>28.15010286685761</v>
      </c>
      <c r="H11" s="12" t="str">
        <f>COMUNIDADES!I25</f>
        <v>PAÍS VASCO</v>
      </c>
      <c r="J11" s="8"/>
      <c r="K11" s="14">
        <f>K10+1</f>
        <v>5</v>
      </c>
      <c r="L11" s="12">
        <f>'POR DIMENSIONES'!CC7</f>
        <v>54.55080029971196</v>
      </c>
      <c r="M11" s="12" t="str">
        <f>'POR DIMENSIONES'!CD7</f>
        <v>UNED</v>
      </c>
    </row>
    <row r="12" spans="2:13" ht="12.75">
      <c r="B12" s="14">
        <f>1+B11</f>
        <v>6</v>
      </c>
      <c r="C12" s="11">
        <f>'suma puntuaciones en % '!CE12</f>
        <v>47.69050507578838</v>
      </c>
      <c r="D12" s="11" t="str">
        <f>'suma puntuaciones en % '!CF12</f>
        <v>ULPGC</v>
      </c>
      <c r="F12" s="14">
        <f>1+F11</f>
        <v>6</v>
      </c>
      <c r="G12" s="12">
        <f>COMUNIDADES!H20</f>
        <v>24.04727191831088</v>
      </c>
      <c r="H12" s="12" t="str">
        <f>COMUNIDADES!I20</f>
        <v>EXTREMADURA</v>
      </c>
      <c r="K12" s="14">
        <f>K11+1</f>
        <v>6</v>
      </c>
      <c r="L12" s="12">
        <f>'POR DIMENSIONES'!CC8</f>
        <v>51.943656820809935</v>
      </c>
      <c r="M12" s="12" t="str">
        <f>'POR DIMENSIONES'!CD8</f>
        <v>UOC</v>
      </c>
    </row>
    <row r="13" spans="2:13" ht="12.75">
      <c r="B13" s="14">
        <f>1+B12</f>
        <v>7</v>
      </c>
      <c r="C13" s="11">
        <f>'suma puntuaciones en % '!CE13</f>
        <v>42.256212790732</v>
      </c>
      <c r="D13" s="11" t="str">
        <f>'suma puntuaciones en % '!CF13</f>
        <v>UVA (Valladolid)</v>
      </c>
      <c r="F13" s="14">
        <f>1+F12</f>
        <v>7</v>
      </c>
      <c r="G13" s="12">
        <f>COMUNIDADES!H19</f>
        <v>16.164424896291987</v>
      </c>
      <c r="H13" s="12" t="str">
        <f>COMUNIDADES!I19</f>
        <v>DISTANCIA</v>
      </c>
      <c r="K13" s="14">
        <f>K12+1</f>
        <v>7</v>
      </c>
      <c r="L13" s="12">
        <f>'POR DIMENSIONES'!CC9</f>
        <v>51.48893912056079</v>
      </c>
      <c r="M13" s="12" t="str">
        <f>'POR DIMENSIONES'!CD9</f>
        <v>UCLM</v>
      </c>
    </row>
    <row r="14" spans="2:13" ht="12.75">
      <c r="B14" s="14">
        <f>1+B13</f>
        <v>8</v>
      </c>
      <c r="C14" s="11">
        <f>'suma puntuaciones en % '!CE14</f>
        <v>38.37020614571217</v>
      </c>
      <c r="D14" s="11" t="str">
        <f>'suma puntuaciones en % '!CF14</f>
        <v>UPC</v>
      </c>
      <c r="F14" s="14">
        <f>1+F13</f>
        <v>8</v>
      </c>
      <c r="G14" s="12">
        <f>COMUNIDADES!H16</f>
        <v>15.124944469259649</v>
      </c>
      <c r="H14" s="12" t="str">
        <f>COMUNIDADES!I16</f>
        <v>CASTILLA LA MANCHA</v>
      </c>
      <c r="K14" s="14">
        <f>K13+1</f>
        <v>8</v>
      </c>
      <c r="L14" s="12">
        <f>'POR DIMENSIONES'!CC10</f>
        <v>47.8919715325877</v>
      </c>
      <c r="M14" s="12" t="str">
        <f>'POR DIMENSIONES'!CD10</f>
        <v>UZ</v>
      </c>
    </row>
    <row r="15" spans="2:13" ht="12.75">
      <c r="B15" s="14">
        <f>1+B14</f>
        <v>9</v>
      </c>
      <c r="C15" s="11">
        <f>'suma puntuaciones en % '!CE15</f>
        <v>34.67646351200879</v>
      </c>
      <c r="D15" s="11" t="str">
        <f>'suma puntuaciones en % '!CF15</f>
        <v>EHU</v>
      </c>
      <c r="F15" s="14">
        <f>1+F14</f>
        <v>9</v>
      </c>
      <c r="G15" s="12">
        <f>COMUNIDADES!H10</f>
        <v>13.490954931904605</v>
      </c>
      <c r="H15" s="12" t="str">
        <f>COMUNIDADES!I10</f>
        <v>CATALUÑA</v>
      </c>
      <c r="K15" s="14">
        <f>K14+1</f>
        <v>9</v>
      </c>
      <c r="L15" s="12">
        <f>'POR DIMENSIONES'!CC11</f>
        <v>44.665738706834155</v>
      </c>
      <c r="M15" s="12" t="str">
        <f>'POR DIMENSIONES'!CD11</f>
        <v>UCM</v>
      </c>
    </row>
    <row r="16" spans="2:13" ht="12.75">
      <c r="B16" s="14">
        <f>1+B15</f>
        <v>10</v>
      </c>
      <c r="C16" s="11">
        <f>'suma puntuaciones en % '!CE16</f>
        <v>34.13385112136652</v>
      </c>
      <c r="D16" s="11" t="str">
        <f>'suma puntuaciones en % '!CF16</f>
        <v>UNED</v>
      </c>
      <c r="F16" s="14">
        <f>1+F15</f>
        <v>10</v>
      </c>
      <c r="G16" s="12">
        <f>COMUNIDADES!H17</f>
        <v>13.187676843643802</v>
      </c>
      <c r="H16" s="12" t="str">
        <f>COMUNIDADES!I17</f>
        <v>REGIÓN DE MURCIA</v>
      </c>
      <c r="K16" s="14">
        <f>K15+1</f>
        <v>10</v>
      </c>
      <c r="L16" s="12">
        <f>'POR DIMENSIONES'!CC12</f>
        <v>41.02677964984626</v>
      </c>
      <c r="M16" s="12" t="str">
        <f>'POR DIMENSIONES'!CD12</f>
        <v>UPV</v>
      </c>
    </row>
    <row r="17" spans="2:13" ht="12.75">
      <c r="B17" s="14">
        <f>1+B16</f>
        <v>11</v>
      </c>
      <c r="C17" s="11">
        <f>'suma puntuaciones en % '!CE17</f>
        <v>30.28978925475278</v>
      </c>
      <c r="D17" s="11" t="str">
        <f>'suma puntuaciones en % '!CF17</f>
        <v>USAL</v>
      </c>
      <c r="F17" s="14">
        <f>1+F16</f>
        <v>11</v>
      </c>
      <c r="G17" s="12">
        <f>COMUNIDADES!H12</f>
        <v>13.080168777516862</v>
      </c>
      <c r="H17" s="12" t="str">
        <f>COMUNIDADES!I12</f>
        <v>CASTILLA Y LEÓN</v>
      </c>
      <c r="K17" s="14">
        <f>K16+1</f>
        <v>11</v>
      </c>
      <c r="L17" s="12">
        <f>'POR DIMENSIONES'!CC13</f>
        <v>36.35600501477249</v>
      </c>
      <c r="M17" s="12" t="str">
        <f>'POR DIMENSIONES'!CD13</f>
        <v>ULL</v>
      </c>
    </row>
    <row r="18" spans="2:13" ht="12.75">
      <c r="B18" s="14">
        <f>1+B17</f>
        <v>12</v>
      </c>
      <c r="C18" s="11">
        <f>'suma puntuaciones en % '!CE18</f>
        <v>28.72519834484442</v>
      </c>
      <c r="D18" s="11" t="str">
        <f>'suma puntuaciones en % '!CF18</f>
        <v>UAB</v>
      </c>
      <c r="F18" s="14">
        <f>1+F17</f>
        <v>12</v>
      </c>
      <c r="G18" s="12">
        <f>COMUNIDADES!H11</f>
        <v>11.856455170563828</v>
      </c>
      <c r="H18" s="12" t="str">
        <f>COMUNIDADES!I11</f>
        <v>MADRID</v>
      </c>
      <c r="K18" s="14">
        <f>K17+1</f>
        <v>12</v>
      </c>
      <c r="L18" s="12">
        <f>'POR DIMENSIONES'!CC14</f>
        <v>30.109902478882578</v>
      </c>
      <c r="M18" s="12" t="str">
        <f>'POR DIMENSIONES'!CD14</f>
        <v>EHU</v>
      </c>
    </row>
    <row r="19" spans="2:13" ht="12.75">
      <c r="B19" s="14">
        <f>1+B18</f>
        <v>13</v>
      </c>
      <c r="C19" s="11">
        <f>'suma puntuaciones en % '!CE19</f>
        <v>27.705565742130933</v>
      </c>
      <c r="D19" s="11" t="str">
        <f>'suma puntuaciones en % '!CF19</f>
        <v>UCM</v>
      </c>
      <c r="F19" s="14">
        <f>1+F18</f>
        <v>13</v>
      </c>
      <c r="G19" s="12">
        <f>COMUNIDADES!H14</f>
        <v>10.315234492890779</v>
      </c>
      <c r="H19" s="12" t="str">
        <f>COMUNIDADES!I14</f>
        <v>ASTURIAS</v>
      </c>
      <c r="K19" s="14">
        <f>K18+1</f>
        <v>13</v>
      </c>
      <c r="L19" s="12">
        <f>'POR DIMENSIONES'!CC15</f>
        <v>29.9035393632654</v>
      </c>
      <c r="M19" s="12" t="str">
        <f>'POR DIMENSIONES'!CD15</f>
        <v>UM</v>
      </c>
    </row>
    <row r="20" spans="2:13" ht="12.75">
      <c r="B20" s="14">
        <f>1+B19</f>
        <v>14</v>
      </c>
      <c r="C20" s="11">
        <f>'suma puntuaciones en % '!CE20</f>
        <v>26.6595060698435</v>
      </c>
      <c r="D20" s="11" t="str">
        <f>'suma puntuaciones en % '!CF20</f>
        <v>UDEUSTO</v>
      </c>
      <c r="F20" s="14">
        <f>1+F19</f>
        <v>14</v>
      </c>
      <c r="G20" s="12">
        <f>COMUNIDADES!H22</f>
        <v>10.24066004656994</v>
      </c>
      <c r="H20" s="12" t="str">
        <f>COMUNIDADES!I22</f>
        <v>I.BALEARES</v>
      </c>
      <c r="K20" s="14">
        <f>K19+1</f>
        <v>14</v>
      </c>
      <c r="L20" s="12">
        <f>'POR DIMENSIONES'!CC16</f>
        <v>29.697176247648226</v>
      </c>
      <c r="M20" s="12" t="str">
        <f>'POR DIMENSIONES'!CD16</f>
        <v>URJC</v>
      </c>
    </row>
    <row r="21" spans="2:13" ht="12.75">
      <c r="B21" s="14">
        <f>1+B20</f>
        <v>15</v>
      </c>
      <c r="C21" s="11">
        <f>'suma puntuaciones en % '!CE21</f>
        <v>26.038361026787694</v>
      </c>
      <c r="D21" s="11" t="str">
        <f>'suma puntuaciones en % '!CF21</f>
        <v>UC3M</v>
      </c>
      <c r="F21" s="14">
        <f>1+F20</f>
        <v>15</v>
      </c>
      <c r="G21" s="12">
        <f>COMUNIDADES!H13</f>
        <v>9.116034895359082</v>
      </c>
      <c r="H21" s="12" t="str">
        <f>COMUNIDADES!I13</f>
        <v>CANTABRIA</v>
      </c>
      <c r="K21" s="14">
        <f>K20+1</f>
        <v>15</v>
      </c>
      <c r="L21" s="12">
        <f>'POR DIMENSIONES'!CC17</f>
        <v>26.26458030627751</v>
      </c>
      <c r="M21" s="12" t="str">
        <f>'POR DIMENSIONES'!CD17</f>
        <v>UAB</v>
      </c>
    </row>
    <row r="22" spans="2:13" ht="12.75">
      <c r="B22" s="14">
        <f>1+B21</f>
        <v>16</v>
      </c>
      <c r="C22" s="11">
        <f>'suma puntuaciones en % '!CE22</f>
        <v>25.80947896634419</v>
      </c>
      <c r="D22" s="11" t="str">
        <f>'suma puntuaciones en % '!CF22</f>
        <v>UV</v>
      </c>
      <c r="F22" s="14">
        <f>1+F21</f>
        <v>16</v>
      </c>
      <c r="G22" s="12">
        <f>COMUNIDADES!H9</f>
        <v>5.025454390290928</v>
      </c>
      <c r="H22" s="12" t="str">
        <f>COMUNIDADES!I9</f>
        <v>C. VALENCIANA</v>
      </c>
      <c r="K22" s="14">
        <f>K21+1</f>
        <v>16</v>
      </c>
      <c r="L22" s="12">
        <f>'POR DIMENSIONES'!CC18</f>
        <v>25.851854075043157</v>
      </c>
      <c r="M22" s="12" t="str">
        <f>'POR DIMENSIONES'!CD18</f>
        <v>UEX</v>
      </c>
    </row>
    <row r="23" spans="2:13" ht="12.75">
      <c r="B23" s="14">
        <f>1+B22</f>
        <v>17</v>
      </c>
      <c r="C23" s="11">
        <f>'suma puntuaciones en % '!CE23</f>
        <v>25.802589150325883</v>
      </c>
      <c r="D23" s="11" t="str">
        <f>'suma puntuaciones en % '!CF23</f>
        <v>UDC</v>
      </c>
      <c r="F23" s="14">
        <f>1+F22</f>
        <v>17</v>
      </c>
      <c r="G23" s="12">
        <f>COMUNIDADES!H18</f>
        <v>4.83001295330811</v>
      </c>
      <c r="H23" s="12" t="str">
        <f>COMUNIDADES!I18</f>
        <v>C. NAVARRA</v>
      </c>
      <c r="K23">
        <v>16</v>
      </c>
      <c r="L23" s="12">
        <f>'POR DIMENSIONES'!CC19</f>
        <v>25.851854075043157</v>
      </c>
      <c r="M23" s="12" t="str">
        <f>'POR DIMENSIONES'!CD19</f>
        <v>UMA</v>
      </c>
    </row>
    <row r="24" spans="2:13" ht="12.75">
      <c r="B24" s="14">
        <f>1+B23</f>
        <v>18</v>
      </c>
      <c r="C24" s="11">
        <f>'suma puntuaciones en % '!CE24</f>
        <v>24.27984205840065</v>
      </c>
      <c r="D24" s="11" t="str">
        <f>'suma puntuaciones en % '!CF24</f>
        <v>UM</v>
      </c>
      <c r="F24" s="14">
        <f>1+F23</f>
        <v>18</v>
      </c>
      <c r="G24" s="12">
        <f>COMUNIDADES!H24</f>
        <v>0</v>
      </c>
      <c r="H24" s="12" t="str">
        <f>COMUNIDADES!I24</f>
        <v>LA RIOJA</v>
      </c>
      <c r="K24" s="14">
        <f>K23+1</f>
        <v>17</v>
      </c>
      <c r="L24" s="12">
        <f>'POR DIMENSIONES'!CC20</f>
        <v>25.05998716768091</v>
      </c>
      <c r="M24" s="12" t="str">
        <f>'POR DIMENSIONES'!CD20</f>
        <v>UAL</v>
      </c>
    </row>
    <row r="25" spans="2:13" ht="12.75">
      <c r="B25" s="14">
        <f>1+B24</f>
        <v>19</v>
      </c>
      <c r="C25" s="11">
        <f>'suma puntuaciones en % '!CE25</f>
        <v>22.264964358294666</v>
      </c>
      <c r="D25" s="11" t="str">
        <f>'suma puntuaciones en % '!CF25</f>
        <v>UCO</v>
      </c>
      <c r="K25" s="14">
        <f>K24+1</f>
        <v>18</v>
      </c>
      <c r="L25" s="12">
        <f>'POR DIMENSIONES'!CC21</f>
        <v>22.831984364906788</v>
      </c>
      <c r="M25" s="12" t="str">
        <f>'POR DIMENSIONES'!CD21</f>
        <v>UAM</v>
      </c>
    </row>
    <row r="26" spans="2:13" ht="12.75">
      <c r="B26" s="14">
        <f>1+B25</f>
        <v>20</v>
      </c>
      <c r="C26" s="11">
        <f>'suma puntuaciones en % '!CE26</f>
        <v>22.18303994530645</v>
      </c>
      <c r="D26" s="11" t="str">
        <f>'suma puntuaciones en % '!CF26</f>
        <v>UOC</v>
      </c>
      <c r="K26">
        <v>18</v>
      </c>
      <c r="L26" s="12">
        <f>'POR DIMENSIONES'!CC22</f>
        <v>22.831984364906788</v>
      </c>
      <c r="M26" s="12" t="str">
        <f>'POR DIMENSIONES'!CD22</f>
        <v>UC3M</v>
      </c>
    </row>
    <row r="27" spans="2:13" ht="12.75">
      <c r="B27" s="14">
        <f>1+B26</f>
        <v>21</v>
      </c>
      <c r="C27" s="11">
        <f>'suma puntuaciones en % '!CE27</f>
        <v>21.63039552573403</v>
      </c>
      <c r="D27" s="11" t="str">
        <f>'suma puntuaciones en % '!CF27</f>
        <v>UAM</v>
      </c>
      <c r="K27">
        <v>18</v>
      </c>
      <c r="L27" s="12">
        <f>'POR DIMENSIONES'!CC23</f>
        <v>22.831984364906788</v>
      </c>
      <c r="M27" s="12" t="str">
        <f>'POR DIMENSIONES'!CD23</f>
        <v>UJI</v>
      </c>
    </row>
    <row r="28" spans="2:13" ht="12.75">
      <c r="B28" s="14">
        <f>1+B27</f>
        <v>22</v>
      </c>
      <c r="C28" s="11">
        <f>'suma puntuaciones en % '!CE28</f>
        <v>21.517373984213297</v>
      </c>
      <c r="D28" s="11" t="str">
        <f>'suma puntuaciones en % '!CF28</f>
        <v>USC</v>
      </c>
      <c r="K28">
        <v>19</v>
      </c>
      <c r="L28" s="12">
        <f>'POR DIMENSIONES'!CC24</f>
        <v>22.625621249289615</v>
      </c>
      <c r="M28" s="12" t="str">
        <f>'POR DIMENSIONES'!CD24</f>
        <v>UA</v>
      </c>
    </row>
    <row r="29" spans="2:13" ht="12.75">
      <c r="B29" s="14">
        <f>1+B28</f>
        <v>23</v>
      </c>
      <c r="C29" s="11">
        <f>'suma puntuaciones en % '!CE29</f>
        <v>21.242531113194637</v>
      </c>
      <c r="D29" s="11" t="str">
        <f>'suma puntuaciones en % '!CF29</f>
        <v>UHU</v>
      </c>
      <c r="K29">
        <v>19</v>
      </c>
      <c r="L29" s="12">
        <f>'POR DIMENSIONES'!CC25</f>
        <v>22.625621249289615</v>
      </c>
      <c r="M29" s="12" t="str">
        <f>'POR DIMENSIONES'!CD25</f>
        <v>UNIOVI</v>
      </c>
    </row>
    <row r="30" spans="2:13" ht="12.75">
      <c r="B30" s="14">
        <f>1+B29</f>
        <v>24</v>
      </c>
      <c r="C30" s="11">
        <f>'suma puntuaciones en % '!CE30</f>
        <v>20.716797981376793</v>
      </c>
      <c r="D30" s="11" t="str">
        <f>'suma puntuaciones en % '!CF30</f>
        <v>UB</v>
      </c>
      <c r="K30">
        <v>19</v>
      </c>
      <c r="L30" s="12">
        <f>'POR DIMENSIONES'!CC26</f>
        <v>22.625621249289615</v>
      </c>
      <c r="M30" s="12" t="str">
        <f>'POR DIMENSIONES'!CD26</f>
        <v>UPM</v>
      </c>
    </row>
    <row r="31" spans="2:13" ht="12.75">
      <c r="B31" s="14">
        <f>1+B30</f>
        <v>25</v>
      </c>
      <c r="C31" s="11">
        <f>'suma puntuaciones en % '!CE31</f>
        <v>20.293950224438248</v>
      </c>
      <c r="D31" s="11" t="str">
        <f>'suma puntuaciones en % '!CF31</f>
        <v>UEX</v>
      </c>
      <c r="K31">
        <v>19</v>
      </c>
      <c r="L31" s="12">
        <f>'POR DIMENSIONES'!CC27</f>
        <v>22.625621249289615</v>
      </c>
      <c r="M31" s="12" t="str">
        <f>'POR DIMENSIONES'!CD27</f>
        <v>UV (Valencia)</v>
      </c>
    </row>
    <row r="32" spans="2:13" ht="12.75">
      <c r="B32" s="14">
        <f>1+B31</f>
        <v>26</v>
      </c>
      <c r="C32" s="11">
        <f>'suma puntuaciones en % '!CE32</f>
        <v>20.276757849804994</v>
      </c>
      <c r="D32" s="11" t="str">
        <f>'suma puntuaciones en % '!CF32</f>
        <v>UV (Valencia)</v>
      </c>
      <c r="K32">
        <v>19</v>
      </c>
      <c r="L32" s="12">
        <f>'POR DIMENSIONES'!CC28</f>
        <v>22.625621249289615</v>
      </c>
      <c r="M32" s="12" t="str">
        <f>'POR DIMENSIONES'!CD28</f>
        <v>UVA (Valladolid)</v>
      </c>
    </row>
    <row r="33" spans="2:13" ht="12.75">
      <c r="B33" s="14">
        <f>1+B32</f>
        <v>27</v>
      </c>
      <c r="C33" s="11">
        <f>'suma puntuaciones en % '!CE33</f>
        <v>18.603796009501316</v>
      </c>
      <c r="D33" s="11" t="str">
        <f>'suma puntuaciones en % '!CF33</f>
        <v>UJA</v>
      </c>
      <c r="K33" s="14">
        <f>K32+1</f>
        <v>20</v>
      </c>
      <c r="L33" s="12">
        <f>'POR DIMENSIONES'!CC29</f>
        <v>22.419258133672436</v>
      </c>
      <c r="M33" s="12" t="str">
        <f>'POR DIMENSIONES'!CD29</f>
        <v>UHU</v>
      </c>
    </row>
    <row r="34" spans="2:13" ht="12.75">
      <c r="B34" s="14">
        <f>1+B33</f>
        <v>28</v>
      </c>
      <c r="C34" s="11">
        <f>'suma puntuaciones en % '!CE34</f>
        <v>18.45969191260699</v>
      </c>
      <c r="D34" s="11" t="str">
        <f>'suma puntuaciones en % '!CF34</f>
        <v>USJ</v>
      </c>
      <c r="K34" s="14">
        <f>K33+1</f>
        <v>21</v>
      </c>
      <c r="L34" s="12">
        <f>'POR DIMENSIONES'!CC30</f>
        <v>19.193025307918894</v>
      </c>
      <c r="M34" s="12" t="str">
        <f>'POR DIMENSIONES'!CD30</f>
        <v>UFV</v>
      </c>
    </row>
    <row r="35" spans="2:13" ht="12.75">
      <c r="B35" s="14">
        <f>1+B34</f>
        <v>29</v>
      </c>
      <c r="C35" s="11">
        <f>'suma puntuaciones en % '!CE35</f>
        <v>18.184127366193046</v>
      </c>
      <c r="D35" s="11" t="str">
        <f>'suma puntuaciones en % '!CF35</f>
        <v>UJI</v>
      </c>
      <c r="K35">
        <v>21</v>
      </c>
      <c r="L35" s="12">
        <f>'POR DIMENSIONES'!CC31</f>
        <v>19.193025307918894</v>
      </c>
      <c r="M35" s="12" t="str">
        <f>'POR DIMENSIONES'!CD31</f>
        <v>ULPGC</v>
      </c>
    </row>
    <row r="36" spans="2:13" ht="12.75">
      <c r="B36" s="14">
        <f>1+B35</f>
        <v>30</v>
      </c>
      <c r="C36" s="11">
        <f>'suma puntuaciones en % '!CE36</f>
        <v>16.92722436656718</v>
      </c>
      <c r="D36" s="11" t="str">
        <f>'suma puntuaciones en % '!CF36</f>
        <v>UPM</v>
      </c>
      <c r="K36" s="14">
        <f>K35+1</f>
        <v>22</v>
      </c>
      <c r="L36" s="12">
        <f>'POR DIMENSIONES'!CC32</f>
        <v>18.986662192301722</v>
      </c>
      <c r="M36" s="12" t="str">
        <f>'POR DIMENSIONES'!CD32</f>
        <v>UPCT</v>
      </c>
    </row>
    <row r="37" spans="2:13" ht="12.75">
      <c r="B37" s="14">
        <f>1+B36</f>
        <v>31</v>
      </c>
      <c r="C37" s="11">
        <f>'suma puntuaciones en % '!CE37</f>
        <v>16.566402037557893</v>
      </c>
      <c r="D37" s="11" t="str">
        <f>'suma puntuaciones en % '!CF37</f>
        <v>UC</v>
      </c>
      <c r="K37">
        <v>22</v>
      </c>
      <c r="L37" s="12">
        <f>'POR DIMENSIONES'!CC33</f>
        <v>18.986662192301722</v>
      </c>
      <c r="M37" s="12" t="str">
        <f>'POR DIMENSIONES'!CD33</f>
        <v>UPNA</v>
      </c>
    </row>
    <row r="38" spans="2:13" ht="12.75">
      <c r="B38" s="14">
        <f>1+B37</f>
        <v>32</v>
      </c>
      <c r="C38" s="11">
        <f>'suma puntuaciones en % '!CE38</f>
        <v>15.638936386979887</v>
      </c>
      <c r="D38" s="11" t="str">
        <f>'suma puntuaciones en % '!CF38</f>
        <v>URJC</v>
      </c>
      <c r="K38" s="14">
        <f>K37+1</f>
        <v>23</v>
      </c>
      <c r="L38" s="12">
        <f>'POR DIMENSIONES'!CC34</f>
        <v>18.194795284939467</v>
      </c>
      <c r="M38" s="12" t="str">
        <f>'POR DIMENSIONES'!CD34</f>
        <v>UPF</v>
      </c>
    </row>
    <row r="39" spans="2:13" ht="12.75">
      <c r="B39" s="14">
        <f>1+B38</f>
        <v>33</v>
      </c>
      <c r="C39" s="11">
        <f>'suma puntuaciones en % '!CE39</f>
        <v>14.79046335862813</v>
      </c>
      <c r="D39" s="11" t="str">
        <f>'suma puntuaciones en % '!CF39</f>
        <v>UPV</v>
      </c>
      <c r="K39" s="14">
        <f>K38+1</f>
        <v>24</v>
      </c>
      <c r="L39" s="12">
        <f>'POR DIMENSIONES'!CC35</f>
        <v>17.988432169322294</v>
      </c>
      <c r="M39" s="12" t="str">
        <f>'POR DIMENSIONES'!CD35</f>
        <v>UDC</v>
      </c>
    </row>
    <row r="40" spans="2:13" ht="12.75">
      <c r="B40" s="14">
        <f>1+B39</f>
        <v>34</v>
      </c>
      <c r="C40" s="11">
        <f>'suma puntuaciones en % '!CE40</f>
        <v>14.574732770645031</v>
      </c>
      <c r="D40" s="11" t="str">
        <f>'suma puntuaciones en % '!CF40</f>
        <v>UCLM</v>
      </c>
      <c r="K40">
        <v>25</v>
      </c>
      <c r="L40" s="12">
        <f>'POR DIMENSIONES'!CC36</f>
        <v>15.554066250931001</v>
      </c>
      <c r="M40" s="12" t="str">
        <f>'POR DIMENSIONES'!CD36</f>
        <v>UC</v>
      </c>
    </row>
    <row r="41" spans="2:13" ht="12.75">
      <c r="B41" s="14">
        <f>1+B40</f>
        <v>35</v>
      </c>
      <c r="C41" s="11">
        <f>'suma puntuaciones en % '!CE41</f>
        <v>13.627715298886542</v>
      </c>
      <c r="D41" s="11" t="str">
        <f>'suma puntuaciones en % '!CF41</f>
        <v>UPCT</v>
      </c>
      <c r="K41">
        <v>25</v>
      </c>
      <c r="L41" s="12">
        <f>'POR DIMENSIONES'!CC37</f>
        <v>15.554066250931001</v>
      </c>
      <c r="M41" s="12" t="str">
        <f>'POR DIMENSIONES'!CD37</f>
        <v>CEU-USP</v>
      </c>
    </row>
    <row r="42" spans="2:13" ht="12.75">
      <c r="B42" s="14">
        <f>1+B41</f>
        <v>36</v>
      </c>
      <c r="C42" s="11">
        <f>'suma puntuaciones en % '!CE42</f>
        <v>12.87115136158774</v>
      </c>
      <c r="D42" s="11" t="str">
        <f>'suma puntuaciones en % '!CF42</f>
        <v>UDL</v>
      </c>
      <c r="K42">
        <v>25</v>
      </c>
      <c r="L42" s="12">
        <f>'POR DIMENSIONES'!CC38</f>
        <v>15.554066250931001</v>
      </c>
      <c r="M42" s="12" t="str">
        <f>'POR DIMENSIONES'!CD38</f>
        <v>UDG</v>
      </c>
    </row>
    <row r="43" spans="2:13" ht="12.75">
      <c r="B43" s="14">
        <f>1+B42</f>
        <v>37</v>
      </c>
      <c r="C43" s="11">
        <f>'suma puntuaciones en % '!CE43</f>
        <v>12.07006928421289</v>
      </c>
      <c r="D43" s="11" t="str">
        <f>'suma puntuaciones en % '!CF43</f>
        <v>UMA</v>
      </c>
      <c r="K43">
        <v>25</v>
      </c>
      <c r="L43" s="12">
        <f>'POR DIMENSIONES'!CC39</f>
        <v>15.554066250931001</v>
      </c>
      <c r="M43" s="12" t="str">
        <f>'POR DIMENSIONES'!CD39</f>
        <v>UDL</v>
      </c>
    </row>
    <row r="44" spans="2:13" ht="12.75">
      <c r="B44" s="14">
        <f>1+B43</f>
        <v>38</v>
      </c>
      <c r="C44" s="11">
        <f>'suma puntuaciones en % '!CE44</f>
        <v>11.491705679159246</v>
      </c>
      <c r="D44" s="11" t="str">
        <f>'suma puntuaciones en % '!CF44</f>
        <v>UNIOVI</v>
      </c>
      <c r="K44">
        <v>25</v>
      </c>
      <c r="L44" s="12">
        <f>'POR DIMENSIONES'!CC40</f>
        <v>15.554066250931001</v>
      </c>
      <c r="M44" s="12" t="str">
        <f>'POR DIMENSIONES'!CD40</f>
        <v>UIB</v>
      </c>
    </row>
    <row r="45" spans="2:13" ht="12.75">
      <c r="B45" s="14">
        <f>1+B44</f>
        <v>39</v>
      </c>
      <c r="C45" s="11">
        <f>'suma puntuaciones en % '!CE45</f>
        <v>11.443903412604854</v>
      </c>
      <c r="D45" s="11" t="str">
        <f>'suma puntuaciones en % '!CF45</f>
        <v>UIB</v>
      </c>
      <c r="K45">
        <v>25</v>
      </c>
      <c r="L45" s="12">
        <f>'POR DIMENSIONES'!CC41</f>
        <v>15.554066250931001</v>
      </c>
      <c r="M45" s="12" t="str">
        <f>'POR DIMENSIONES'!CD41</f>
        <v>IE</v>
      </c>
    </row>
    <row r="46" spans="2:13" ht="12.75">
      <c r="B46" s="14">
        <f>1+B45</f>
        <v>40</v>
      </c>
      <c r="C46" s="11">
        <f>'suma puntuaciones en % '!CE46</f>
        <v>10.87634756008736</v>
      </c>
      <c r="D46" s="11" t="str">
        <f>'suma puntuaciones en % '!CF46</f>
        <v>UNILEON</v>
      </c>
      <c r="K46">
        <v>25</v>
      </c>
      <c r="L46" s="12">
        <f>'POR DIMENSIONES'!CC42</f>
        <v>15.554066250931001</v>
      </c>
      <c r="M46" s="12" t="str">
        <f>'POR DIMENSIONES'!CD42</f>
        <v>UJA</v>
      </c>
    </row>
    <row r="47" spans="2:13" ht="12.75">
      <c r="B47" s="14">
        <f>1+B46</f>
        <v>41</v>
      </c>
      <c r="C47" s="11">
        <f>'suma puntuaciones en % '!CE47</f>
        <v>10.796296958567634</v>
      </c>
      <c r="D47" s="11" t="str">
        <f>'suma puntuaciones en % '!CF47</f>
        <v>UAH</v>
      </c>
      <c r="K47">
        <v>25</v>
      </c>
      <c r="L47" s="12">
        <f>'POR DIMENSIONES'!CC43</f>
        <v>15.554066250931001</v>
      </c>
      <c r="M47" s="12" t="str">
        <f>'POR DIMENSIONES'!CD43</f>
        <v>UNAV</v>
      </c>
    </row>
    <row r="48" spans="2:13" ht="12.75">
      <c r="B48" s="14">
        <f>1+B47</f>
        <v>42</v>
      </c>
      <c r="C48" s="11">
        <f>'suma puntuaciones en % '!CE48</f>
        <v>10.697395839630449</v>
      </c>
      <c r="D48" s="11" t="str">
        <f>'suma puntuaciones en % '!CF48</f>
        <v>UPF</v>
      </c>
      <c r="K48">
        <v>25</v>
      </c>
      <c r="L48" s="12">
        <f>'POR DIMENSIONES'!CC44</f>
        <v>15.554066250931001</v>
      </c>
      <c r="M48" s="12" t="str">
        <f>'POR DIMENSIONES'!CD44</f>
        <v>UNIA</v>
      </c>
    </row>
    <row r="49" spans="2:13" ht="12.75">
      <c r="B49" s="14">
        <f>1+B48</f>
        <v>43</v>
      </c>
      <c r="C49" s="11">
        <f>'suma puntuaciones en % '!CE49</f>
        <v>10.630631088866437</v>
      </c>
      <c r="D49" s="11" t="str">
        <f>'suma puntuaciones en % '!CF49</f>
        <v>UDG</v>
      </c>
      <c r="K49">
        <v>25</v>
      </c>
      <c r="L49" s="12">
        <f>'POR DIMENSIONES'!CC45</f>
        <v>15.554066250931001</v>
      </c>
      <c r="M49" s="12" t="str">
        <f>'POR DIMENSIONES'!CD45</f>
        <v>USAL</v>
      </c>
    </row>
    <row r="50" spans="2:13" ht="12.75">
      <c r="B50" s="14">
        <f>1+B49</f>
        <v>44</v>
      </c>
      <c r="C50" s="11">
        <f>'suma puntuaciones en % '!CE50</f>
        <v>10.22399492699723</v>
      </c>
      <c r="D50" s="11" t="str">
        <f>'suma puntuaciones en % '!CF50</f>
        <v>UEM</v>
      </c>
      <c r="K50">
        <v>25</v>
      </c>
      <c r="L50" s="12">
        <f>'POR DIMENSIONES'!CC46</f>
        <v>15.554066250931001</v>
      </c>
      <c r="M50" s="12" t="str">
        <f>'POR DIMENSIONES'!CD46</f>
        <v>USC</v>
      </c>
    </row>
    <row r="51" spans="2:13" ht="12.75">
      <c r="B51" s="14">
        <f>1+B50</f>
        <v>45</v>
      </c>
      <c r="C51" s="11">
        <f>'suma puntuaciones en % '!CE51</f>
        <v>9.933540525662078</v>
      </c>
      <c r="D51" s="11" t="str">
        <f>'suma puntuaciones en % '!CF51</f>
        <v>UNIA</v>
      </c>
      <c r="K51" s="14">
        <f>K50+1</f>
        <v>26</v>
      </c>
      <c r="L51" s="12">
        <f>'POR DIMENSIONES'!CC47</f>
        <v>14.349473112334401</v>
      </c>
      <c r="M51" s="12" t="str">
        <f>'POR DIMENSIONES'!CD47</f>
        <v>UAH</v>
      </c>
    </row>
    <row r="52" spans="2:13" ht="12.75">
      <c r="B52" s="14">
        <f>1+B51</f>
        <v>46</v>
      </c>
      <c r="C52" s="11">
        <f>'suma puntuaciones en % '!CE52</f>
        <v>9.37211334602491</v>
      </c>
      <c r="D52" s="11" t="str">
        <f>'suma puntuaciones en % '!CF52</f>
        <v>UAL</v>
      </c>
      <c r="K52" s="14">
        <f>K51+1</f>
        <v>27</v>
      </c>
      <c r="L52" s="12">
        <f>'POR DIMENSIONES'!CC48</f>
        <v>10.710514055346508</v>
      </c>
      <c r="M52" s="12" t="str">
        <f>'POR DIMENSIONES'!CD48</f>
        <v>UV</v>
      </c>
    </row>
    <row r="53" spans="2:13" ht="12.75">
      <c r="B53" s="14">
        <f>1+B52</f>
        <v>47</v>
      </c>
      <c r="C53" s="11">
        <f>'suma puntuaciones en % '!CE53</f>
        <v>8.935706947409935</v>
      </c>
      <c r="D53" s="11" t="str">
        <f>'suma puntuaciones en % '!CF53</f>
        <v>UA</v>
      </c>
      <c r="K53" s="14">
        <f>K52+1</f>
        <v>28</v>
      </c>
      <c r="L53" s="12">
        <f>'POR DIMENSIONES'!CC49</f>
        <v>7.277918113975788</v>
      </c>
      <c r="M53" s="12" t="str">
        <f>'POR DIMENSIONES'!CD49</f>
        <v>UDEUSTO</v>
      </c>
    </row>
    <row r="54" spans="2:13" ht="12.75">
      <c r="B54" s="14">
        <f>1+B53</f>
        <v>48</v>
      </c>
      <c r="C54" s="11">
        <f>'suma puntuaciones en % '!CE54</f>
        <v>8.283354314319809</v>
      </c>
      <c r="D54" s="11" t="str">
        <f>'suma puntuaciones en % '!CF54</f>
        <v>UPNA</v>
      </c>
      <c r="K54" s="14">
        <f>K53+1</f>
        <v>29</v>
      </c>
      <c r="L54" s="12">
        <f>'POR DIMENSIONES'!CC50</f>
        <v>3.638959056987894</v>
      </c>
      <c r="M54" s="12" t="str">
        <f>'POR DIMENSIONES'!CD50</f>
        <v>UNEBRIJA</v>
      </c>
    </row>
    <row r="55" spans="2:13" ht="12.75">
      <c r="B55" s="14">
        <f>1+B54</f>
        <v>49</v>
      </c>
      <c r="C55" s="11">
        <f>'suma puntuaciones en % '!CE55</f>
        <v>8.223880940225362</v>
      </c>
      <c r="D55" s="11" t="str">
        <f>'suma puntuaciones en % '!CF55</f>
        <v>UPCOMILLAS</v>
      </c>
      <c r="K55">
        <v>29</v>
      </c>
      <c r="L55" s="12">
        <f>'POR DIMENSIONES'!CC51</f>
        <v>3.638959056987894</v>
      </c>
      <c r="M55" s="12" t="str">
        <f>'POR DIMENSIONES'!CD51</f>
        <v>UNILEON</v>
      </c>
    </row>
    <row r="56" spans="2:13" ht="12.75">
      <c r="B56" s="14">
        <f>1+B55</f>
        <v>50</v>
      </c>
      <c r="C56" s="11">
        <f>'suma puntuaciones en % '!CE56</f>
        <v>8.087985307269932</v>
      </c>
      <c r="D56" s="11" t="str">
        <f>'suma puntuaciones en % '!CF56</f>
        <v>UNEBRIJA</v>
      </c>
      <c r="K56" s="14">
        <f>K55+1</f>
        <v>30</v>
      </c>
      <c r="L56" s="12">
        <f>'POR DIMENSIONES'!CC52</f>
        <v>3.4325959413707188</v>
      </c>
      <c r="M56" s="12" t="str">
        <f>'POR DIMENSIONES'!CD52</f>
        <v>UPSA</v>
      </c>
    </row>
    <row r="57" spans="2:13" ht="12.75">
      <c r="B57" s="14">
        <f>1+B56</f>
        <v>51</v>
      </c>
      <c r="C57" s="11">
        <f>'suma puntuaciones en % '!CE57</f>
        <v>8.050990793251689</v>
      </c>
      <c r="D57" s="11" t="str">
        <f>'suma puntuaciones en % '!CF57</f>
        <v>UPSA</v>
      </c>
      <c r="K57">
        <v>31</v>
      </c>
      <c r="L57" s="12">
        <f>'POR DIMENSIONES'!CC53</f>
        <v>0</v>
      </c>
      <c r="M57" s="12" t="str">
        <f>'POR DIMENSIONES'!CD53</f>
        <v>UAO</v>
      </c>
    </row>
    <row r="58" spans="2:13" ht="12.75">
      <c r="B58" s="14">
        <f>1+B57</f>
        <v>52</v>
      </c>
      <c r="C58" s="11">
        <f>'suma puntuaciones en % '!CE58</f>
        <v>7.66799619524792</v>
      </c>
      <c r="D58" s="11" t="str">
        <f>'suma puntuaciones en % '!CF58</f>
        <v>UNAV</v>
      </c>
      <c r="K58">
        <v>31</v>
      </c>
      <c r="L58" s="12">
        <f>'POR DIMENSIONES'!CC54</f>
        <v>0</v>
      </c>
      <c r="M58" s="12" t="str">
        <f>'POR DIMENSIONES'!CD54</f>
        <v>UAX</v>
      </c>
    </row>
    <row r="59" spans="2:13" ht="12.75">
      <c r="B59">
        <v>53</v>
      </c>
      <c r="C59" s="11">
        <f>'suma puntuaciones en % '!CE59</f>
        <v>7.435632674179803</v>
      </c>
      <c r="D59" s="11" t="str">
        <f>'suma puntuaciones en % '!CF59</f>
        <v>UDIMA</v>
      </c>
      <c r="K59">
        <v>31</v>
      </c>
      <c r="L59" s="12">
        <f>'POR DIMENSIONES'!CC55</f>
        <v>0</v>
      </c>
      <c r="M59" s="12" t="str">
        <f>'POR DIMENSIONES'!CD55</f>
        <v>UB</v>
      </c>
    </row>
    <row r="60" spans="2:13" ht="12.75">
      <c r="B60">
        <v>53</v>
      </c>
      <c r="C60" s="11">
        <f>'suma puntuaciones en % '!CE60</f>
        <v>7.435632674179804</v>
      </c>
      <c r="D60" s="11" t="str">
        <f>'suma puntuaciones en % '!CF60</f>
        <v>UCV</v>
      </c>
      <c r="K60">
        <v>31</v>
      </c>
      <c r="L60" s="12">
        <f>'POR DIMENSIONES'!CC56</f>
        <v>0</v>
      </c>
      <c r="M60" s="12" t="str">
        <f>'POR DIMENSIONES'!CD56</f>
        <v>UBU</v>
      </c>
    </row>
    <row r="61" spans="2:13" ht="12.75">
      <c r="B61">
        <v>53</v>
      </c>
      <c r="C61" s="11">
        <f>'suma puntuaciones en % '!CE61</f>
        <v>7.435632674179804</v>
      </c>
      <c r="D61" s="11" t="str">
        <f>'suma puntuaciones en % '!CF61</f>
        <v>MU</v>
      </c>
      <c r="K61">
        <v>31</v>
      </c>
      <c r="L61" s="12">
        <f>'POR DIMENSIONES'!CC57</f>
        <v>0</v>
      </c>
      <c r="M61" s="12" t="str">
        <f>'POR DIMENSIONES'!CD57</f>
        <v>UCAM</v>
      </c>
    </row>
    <row r="62" spans="2:13" ht="12.75">
      <c r="B62">
        <v>53</v>
      </c>
      <c r="C62" s="11">
        <f>'suma puntuaciones en % '!CE62</f>
        <v>7.435632674179804</v>
      </c>
      <c r="D62" s="11" t="str">
        <f>'suma puntuaciones en % '!CF62</f>
        <v>URL</v>
      </c>
      <c r="K62">
        <v>31</v>
      </c>
      <c r="L62" s="12">
        <f>'POR DIMENSIONES'!CC58</f>
        <v>0</v>
      </c>
      <c r="M62" s="12" t="str">
        <f>'POR DIMENSIONES'!CD58</f>
        <v>UCAV</v>
      </c>
    </row>
    <row r="63" spans="2:13" ht="12.75">
      <c r="B63">
        <v>53</v>
      </c>
      <c r="C63" s="11">
        <f>'suma puntuaciones en % '!CE63</f>
        <v>7.435632674179804</v>
      </c>
      <c r="D63" s="11" t="str">
        <f>'suma puntuaciones en % '!CF63</f>
        <v>URV</v>
      </c>
      <c r="K63">
        <v>31</v>
      </c>
      <c r="L63" s="12">
        <f>'POR DIMENSIONES'!CC59</f>
        <v>0</v>
      </c>
      <c r="M63" s="12" t="str">
        <f>'POR DIMENSIONES'!CD59</f>
        <v>UCHCEU</v>
      </c>
    </row>
    <row r="64" spans="2:13" ht="12.75">
      <c r="B64">
        <v>54</v>
      </c>
      <c r="C64" s="11">
        <f>'suma puntuaciones en % '!CE64</f>
        <v>4.879633942430494</v>
      </c>
      <c r="D64" s="11" t="str">
        <f>'suma puntuaciones en % '!CF64</f>
        <v>UBU</v>
      </c>
      <c r="K64">
        <v>31</v>
      </c>
      <c r="L64" s="12">
        <f>'POR DIMENSIONES'!CC60</f>
        <v>0</v>
      </c>
      <c r="M64" s="12" t="str">
        <f>'POR DIMENSIONES'!CD60</f>
        <v>UCJC</v>
      </c>
    </row>
    <row r="65" spans="2:13" ht="12.75">
      <c r="B65">
        <v>54</v>
      </c>
      <c r="C65" s="11">
        <f>'suma puntuaciones en % '!CE65</f>
        <v>4.879633942430493</v>
      </c>
      <c r="D65" s="11" t="str">
        <f>'suma puntuaciones en % '!CF65</f>
        <v>CEU-USP</v>
      </c>
      <c r="K65">
        <v>31</v>
      </c>
      <c r="L65" s="12">
        <f>'POR DIMENSIONES'!CC61</f>
        <v>0</v>
      </c>
      <c r="M65" s="12" t="str">
        <f>'POR DIMENSIONES'!CD61</f>
        <v>UCO</v>
      </c>
    </row>
    <row r="66" spans="2:13" ht="12.75">
      <c r="B66">
        <v>54</v>
      </c>
      <c r="C66" s="11">
        <f>'suma puntuaciones en % '!CE66</f>
        <v>4.879633942430493</v>
      </c>
      <c r="D66" s="11" t="str">
        <f>'suma puntuaciones en % '!CF66</f>
        <v>IE</v>
      </c>
      <c r="K66">
        <v>31</v>
      </c>
      <c r="L66" s="12">
        <f>'POR DIMENSIONES'!CC62</f>
        <v>0</v>
      </c>
      <c r="M66" s="12" t="str">
        <f>'POR DIMENSIONES'!CD62</f>
        <v>UCV</v>
      </c>
    </row>
    <row r="67" spans="2:13" ht="12.75">
      <c r="B67">
        <v>54</v>
      </c>
      <c r="C67" s="11">
        <f>'suma puntuaciones en % '!CE67</f>
        <v>4.879633942430494</v>
      </c>
      <c r="D67" s="11" t="str">
        <f>'suma puntuaciones en % '!CF67</f>
        <v>UIMP</v>
      </c>
      <c r="K67">
        <v>31</v>
      </c>
      <c r="L67" s="12">
        <f>'POR DIMENSIONES'!CC63</f>
        <v>0</v>
      </c>
      <c r="M67" s="12" t="str">
        <f>'POR DIMENSIONES'!CD63</f>
        <v>UDIMA</v>
      </c>
    </row>
    <row r="68" spans="2:13" ht="12.75">
      <c r="B68">
        <v>54</v>
      </c>
      <c r="C68" s="11">
        <f>'suma puntuaciones en % '!CE68</f>
        <v>4.879633942430494</v>
      </c>
      <c r="D68" s="11" t="str">
        <f>'suma puntuaciones en % '!CF68</f>
        <v>UNIRIOJA</v>
      </c>
      <c r="K68">
        <v>31</v>
      </c>
      <c r="L68" s="12">
        <f>'POR DIMENSIONES'!CC64</f>
        <v>0</v>
      </c>
      <c r="M68" s="12" t="str">
        <f>'POR DIMENSIONES'!CD64</f>
        <v>UEM</v>
      </c>
    </row>
    <row r="69" spans="2:13" ht="12.75">
      <c r="B69">
        <v>54</v>
      </c>
      <c r="C69" s="11">
        <f>'suma puntuaciones en % '!CE69</f>
        <v>4.879633942430494</v>
      </c>
      <c r="D69" s="11" t="str">
        <f>'suma puntuaciones en % '!CF69</f>
        <v>UPO</v>
      </c>
      <c r="K69">
        <v>31</v>
      </c>
      <c r="L69" s="12">
        <f>'POR DIMENSIONES'!CC65</f>
        <v>0</v>
      </c>
      <c r="M69" s="12" t="str">
        <f>'POR DIMENSIONES'!CD65</f>
        <v>UEMC</v>
      </c>
    </row>
    <row r="70" spans="2:13" ht="12.75">
      <c r="B70" s="14">
        <f>1+B69</f>
        <v>55</v>
      </c>
      <c r="C70" s="11">
        <f>'suma puntuaciones en % '!CE70</f>
        <v>4.647270421362377</v>
      </c>
      <c r="D70" s="11" t="str">
        <f>'suma puntuaciones en % '!CF70</f>
        <v>VIU</v>
      </c>
      <c r="K70">
        <v>31</v>
      </c>
      <c r="L70" s="12">
        <f>'POR DIMENSIONES'!CC66</f>
        <v>0</v>
      </c>
      <c r="M70" s="12" t="str">
        <f>'POR DIMENSIONES'!CD66</f>
        <v>UIC</v>
      </c>
    </row>
    <row r="71" spans="2:13" ht="12.75">
      <c r="B71" s="14">
        <f>1+B70</f>
        <v>56</v>
      </c>
      <c r="C71" s="11">
        <f>'suma puntuaciones en % '!CE71</f>
        <v>3.4407148859075543</v>
      </c>
      <c r="D71" s="11" t="str">
        <f>'suma puntuaciones en % '!CF71</f>
        <v>UFV</v>
      </c>
      <c r="K71">
        <v>31</v>
      </c>
      <c r="L71" s="12">
        <f>'POR DIMENSIONES'!CC67</f>
        <v>0</v>
      </c>
      <c r="M71" s="12" t="str">
        <f>'POR DIMENSIONES'!CD67</f>
        <v>UIMP</v>
      </c>
    </row>
    <row r="72" spans="2:13" ht="12.75">
      <c r="B72" s="14">
        <f>1+B71</f>
        <v>57</v>
      </c>
      <c r="C72" s="11">
        <f>'suma puntuaciones en % '!CE72</f>
        <v>3.078816654152575</v>
      </c>
      <c r="D72" s="11" t="str">
        <f>'suma puntuaciones en % '!CF72</f>
        <v>UIC</v>
      </c>
      <c r="K72">
        <v>31</v>
      </c>
      <c r="L72" s="12">
        <f>'POR DIMENSIONES'!CC68</f>
        <v>0</v>
      </c>
      <c r="M72" s="12" t="str">
        <f>'POR DIMENSIONES'!CD68</f>
        <v>MU</v>
      </c>
    </row>
    <row r="73" spans="2:13" ht="12.75">
      <c r="B73" s="14">
        <f>1+B72</f>
        <v>58</v>
      </c>
      <c r="C73" s="11">
        <f>'suma puntuaciones en % '!CE73</f>
        <v>2.7883622528174246</v>
      </c>
      <c r="D73" s="11" t="str">
        <f>'suma puntuaciones en % '!CF73</f>
        <v>UEMC</v>
      </c>
      <c r="K73">
        <v>31</v>
      </c>
      <c r="L73" s="12">
        <f>'POR DIMENSIONES'!CC69</f>
        <v>0</v>
      </c>
      <c r="M73" s="12" t="str">
        <f>'POR DIMENSIONES'!CD69</f>
        <v>UMH</v>
      </c>
    </row>
    <row r="74" spans="2:13" ht="12.75">
      <c r="B74">
        <v>58</v>
      </c>
      <c r="C74" s="11">
        <f>'suma puntuaciones en % '!CE74</f>
        <v>2.7883622528174246</v>
      </c>
      <c r="D74" s="11" t="str">
        <f>'suma puntuaciones en % '!CF74</f>
        <v>UMH</v>
      </c>
      <c r="K74">
        <v>31</v>
      </c>
      <c r="L74" s="12">
        <f>'POR DIMENSIONES'!CC70</f>
        <v>0</v>
      </c>
      <c r="M74" s="12" t="str">
        <f>'POR DIMENSIONES'!CD70</f>
        <v>UNIRIOJA</v>
      </c>
    </row>
    <row r="75" spans="2:13" ht="12.75">
      <c r="B75" s="14">
        <f>1+B74</f>
        <v>59</v>
      </c>
      <c r="C75" s="11">
        <f>'suma puntuaciones en % '!CE75</f>
        <v>2.5559987317493076</v>
      </c>
      <c r="D75" s="11" t="str">
        <f>'suma puntuaciones en % '!CF75</f>
        <v>UCJC</v>
      </c>
      <c r="K75">
        <v>31</v>
      </c>
      <c r="L75" s="12">
        <f>'POR DIMENSIONES'!CC71</f>
        <v>0</v>
      </c>
      <c r="M75" s="12" t="str">
        <f>'POR DIMENSIONES'!CD71</f>
        <v>UNIR</v>
      </c>
    </row>
    <row r="76" spans="2:13" ht="12.75">
      <c r="B76">
        <v>60</v>
      </c>
      <c r="C76" s="11">
        <f>'suma puntuaciones en % '!CE76</f>
        <v>2.0912716896130683</v>
      </c>
      <c r="D76" s="11" t="str">
        <f>'suma puntuaciones en % '!CF76</f>
        <v>UAO</v>
      </c>
      <c r="K76">
        <v>31</v>
      </c>
      <c r="L76" s="12">
        <f>'POR DIMENSIONES'!CC72</f>
        <v>0</v>
      </c>
      <c r="M76" s="12" t="str">
        <f>'POR DIMENSIONES'!CD72</f>
        <v>UPCOMILLAS</v>
      </c>
    </row>
    <row r="77" spans="2:13" ht="12.75">
      <c r="B77">
        <v>60</v>
      </c>
      <c r="C77" s="11">
        <f>'suma puntuaciones en % '!CE77</f>
        <v>2.0912716896130683</v>
      </c>
      <c r="D77" s="11" t="str">
        <f>'suma puntuaciones en % '!CF77</f>
        <v>UAX</v>
      </c>
      <c r="K77">
        <v>31</v>
      </c>
      <c r="L77" s="12">
        <f>'POR DIMENSIONES'!CC73</f>
        <v>0</v>
      </c>
      <c r="M77" s="12" t="str">
        <f>'POR DIMENSIONES'!CD73</f>
        <v>UPO</v>
      </c>
    </row>
    <row r="78" spans="2:13" ht="12.75">
      <c r="B78">
        <v>60</v>
      </c>
      <c r="C78" s="11">
        <f>'suma puntuaciones en % '!CE78</f>
        <v>2.0912716896130683</v>
      </c>
      <c r="D78" s="11" t="str">
        <f>'suma puntuaciones en % '!CF78</f>
        <v>UCAM</v>
      </c>
      <c r="K78">
        <v>31</v>
      </c>
      <c r="L78" s="12">
        <f>'POR DIMENSIONES'!CC74</f>
        <v>0</v>
      </c>
      <c r="M78" s="12" t="str">
        <f>'POR DIMENSIONES'!CD74</f>
        <v>URL</v>
      </c>
    </row>
    <row r="79" spans="2:13" ht="12.75">
      <c r="B79">
        <v>60</v>
      </c>
      <c r="C79" s="11">
        <f>'suma puntuaciones en % '!CE79</f>
        <v>2.0912716896130683</v>
      </c>
      <c r="D79" s="11" t="str">
        <f>'suma puntuaciones en % '!CF79</f>
        <v>UCAV</v>
      </c>
      <c r="K79">
        <v>31</v>
      </c>
      <c r="L79" s="12">
        <f>'POR DIMENSIONES'!CC75</f>
        <v>0</v>
      </c>
      <c r="M79" s="12" t="str">
        <f>'POR DIMENSIONES'!CD75</f>
        <v>URV</v>
      </c>
    </row>
    <row r="80" spans="2:13" ht="12.75">
      <c r="B80">
        <v>60</v>
      </c>
      <c r="C80" s="11">
        <f>'suma puntuaciones en % '!CE80</f>
        <v>2.0912716896130683</v>
      </c>
      <c r="D80" s="11" t="str">
        <f>'suma puntuaciones en % '!CF80</f>
        <v>UVIC</v>
      </c>
      <c r="K80">
        <v>31</v>
      </c>
      <c r="L80" s="12">
        <f>'POR DIMENSIONES'!CC76</f>
        <v>0</v>
      </c>
      <c r="M80" s="12" t="str">
        <f>'POR DIMENSIONES'!CD76</f>
        <v>USJ</v>
      </c>
    </row>
    <row r="81" spans="2:13" ht="12.75">
      <c r="B81" s="14">
        <f>1+B80</f>
        <v>61</v>
      </c>
      <c r="C81" s="11">
        <f>'suma puntuaciones en % '!CE81</f>
        <v>1.2199084856076228</v>
      </c>
      <c r="D81" s="11" t="str">
        <f>'suma puntuaciones en % '!CF81</f>
        <v>UCHCEU</v>
      </c>
      <c r="K81">
        <v>31</v>
      </c>
      <c r="L81" s="12">
        <f>'POR DIMENSIONES'!CC77</f>
        <v>0</v>
      </c>
      <c r="M81" s="12" t="str">
        <f>'POR DIMENSIONES'!CD77</f>
        <v>UVIC</v>
      </c>
    </row>
    <row r="82" spans="2:13" ht="12.75">
      <c r="B82" s="14">
        <f>1+B81</f>
        <v>62</v>
      </c>
      <c r="C82" s="11">
        <f>'suma puntuaciones en % '!CE82</f>
        <v>0</v>
      </c>
      <c r="D82" s="11" t="str">
        <f>'suma puntuaciones en % '!CF82</f>
        <v>UNIR</v>
      </c>
      <c r="J82" s="16"/>
      <c r="K82" s="16">
        <v>31</v>
      </c>
      <c r="L82" s="17">
        <f>'POR DIMENSIONES'!CC78</f>
        <v>0</v>
      </c>
      <c r="M82" s="17" t="str">
        <f>'POR DIMENSIONES'!CD78</f>
        <v>VIU</v>
      </c>
    </row>
    <row r="83" spans="10:13" ht="12.75">
      <c r="J83" t="s">
        <v>20</v>
      </c>
      <c r="K83" s="18">
        <v>1</v>
      </c>
      <c r="L83" s="12">
        <f>'POR DIMENSIONES'!CF3</f>
        <v>100</v>
      </c>
      <c r="M83" s="12" t="str">
        <f>'POR DIMENSIONES'!CG3</f>
        <v>ULPGC</v>
      </c>
    </row>
    <row r="84" spans="11:13" ht="12.75">
      <c r="K84" s="14">
        <f>1+K83</f>
        <v>2</v>
      </c>
      <c r="L84" s="12">
        <f>'POR DIMENSIONES'!CF4</f>
        <v>85.85112852895419</v>
      </c>
      <c r="M84" s="12" t="str">
        <f>'POR DIMENSIONES'!CG4</f>
        <v>UNED</v>
      </c>
    </row>
    <row r="85" spans="11:13" ht="12.75">
      <c r="K85" s="14">
        <f>1+K84</f>
        <v>3</v>
      </c>
      <c r="L85" s="12">
        <f>'POR DIMENSIONES'!CF5</f>
        <v>72.41877191211637</v>
      </c>
      <c r="M85" s="12" t="str">
        <f>'POR DIMENSIONES'!CG5</f>
        <v>UGR</v>
      </c>
    </row>
    <row r="86" spans="11:13" ht="12.75">
      <c r="K86">
        <v>3</v>
      </c>
      <c r="L86" s="12">
        <f>'POR DIMENSIONES'!CF6</f>
        <v>72.41877191211637</v>
      </c>
      <c r="M86" s="12" t="str">
        <f>'POR DIMENSIONES'!CG6</f>
        <v>ULL</v>
      </c>
    </row>
    <row r="87" spans="11:13" ht="12.75">
      <c r="K87" s="14">
        <f>1+K86</f>
        <v>4</v>
      </c>
      <c r="L87" s="12">
        <f>'POR DIMENSIONES'!CF7</f>
        <v>58.26990044107056</v>
      </c>
      <c r="M87" s="12" t="str">
        <f>'POR DIMENSIONES'!CG7</f>
        <v>UM</v>
      </c>
    </row>
    <row r="88" spans="11:13" ht="12.75">
      <c r="K88" s="14">
        <f>1+K87</f>
        <v>5</v>
      </c>
      <c r="L88" s="12">
        <f>'POR DIMENSIONES'!CF8</f>
        <v>41.73009955892944</v>
      </c>
      <c r="M88" s="12" t="str">
        <f>'POR DIMENSIONES'!CG8</f>
        <v>UB</v>
      </c>
    </row>
    <row r="89" spans="11:13" ht="12.75">
      <c r="K89">
        <v>5</v>
      </c>
      <c r="L89" s="12">
        <f>'POR DIMENSIONES'!CF9</f>
        <v>41.73009955892944</v>
      </c>
      <c r="M89" s="12" t="str">
        <f>'POR DIMENSIONES'!CG9</f>
        <v>UEX</v>
      </c>
    </row>
    <row r="90" spans="11:13" ht="12.75">
      <c r="K90">
        <v>5</v>
      </c>
      <c r="L90" s="12">
        <f>'POR DIMENSIONES'!CF10</f>
        <v>41.73009955892944</v>
      </c>
      <c r="M90" s="12" t="str">
        <f>'POR DIMENSIONES'!CG10</f>
        <v>US</v>
      </c>
    </row>
    <row r="91" spans="11:13" ht="12.75">
      <c r="K91">
        <v>6</v>
      </c>
      <c r="L91" s="12">
        <f>'POR DIMENSIONES'!CF11</f>
        <v>27.581228087883634</v>
      </c>
      <c r="M91" s="12" t="str">
        <f>'POR DIMENSIONES'!CG11</f>
        <v>UAH</v>
      </c>
    </row>
    <row r="92" spans="11:13" ht="12.75">
      <c r="K92">
        <v>6</v>
      </c>
      <c r="L92" s="12">
        <f>'POR DIMENSIONES'!CF12</f>
        <v>27.581228087883634</v>
      </c>
      <c r="M92" s="12" t="str">
        <f>'POR DIMENSIONES'!CG12</f>
        <v>UAM</v>
      </c>
    </row>
    <row r="93" spans="11:13" ht="12.75">
      <c r="K93">
        <v>6</v>
      </c>
      <c r="L93" s="12">
        <f>'POR DIMENSIONES'!CF13</f>
        <v>27.581228087883634</v>
      </c>
      <c r="M93" s="12" t="str">
        <f>'POR DIMENSIONES'!CG13</f>
        <v>UCM</v>
      </c>
    </row>
    <row r="94" spans="11:13" ht="12.75">
      <c r="K94">
        <v>6</v>
      </c>
      <c r="L94" s="12">
        <f>'POR DIMENSIONES'!CF14</f>
        <v>27.581228087883634</v>
      </c>
      <c r="M94" s="12" t="str">
        <f>'POR DIMENSIONES'!CG14</f>
        <v>UDL</v>
      </c>
    </row>
    <row r="95" spans="11:13" ht="12.75">
      <c r="K95">
        <v>6</v>
      </c>
      <c r="L95" s="12">
        <f>'POR DIMENSIONES'!CF15</f>
        <v>27.581228087883634</v>
      </c>
      <c r="M95" s="12" t="str">
        <f>'POR DIMENSIONES'!CG15</f>
        <v>EHU</v>
      </c>
    </row>
    <row r="96" spans="11:13" ht="12.75">
      <c r="K96">
        <v>6</v>
      </c>
      <c r="L96" s="12">
        <f>'POR DIMENSIONES'!CF16</f>
        <v>27.581228087883634</v>
      </c>
      <c r="M96" s="12" t="str">
        <f>'POR DIMENSIONES'!CG16</f>
        <v>UJI</v>
      </c>
    </row>
    <row r="97" spans="11:13" ht="12.75">
      <c r="K97">
        <v>6</v>
      </c>
      <c r="L97" s="12">
        <f>'POR DIMENSIONES'!CF17</f>
        <v>27.581228087883634</v>
      </c>
      <c r="M97" s="12" t="str">
        <f>'POR DIMENSIONES'!CG17</f>
        <v>UOC</v>
      </c>
    </row>
    <row r="98" spans="11:13" ht="12.75">
      <c r="K98">
        <v>6</v>
      </c>
      <c r="L98" s="12">
        <f>'POR DIMENSIONES'!CF18</f>
        <v>27.581228087883634</v>
      </c>
      <c r="M98" s="12" t="str">
        <f>'POR DIMENSIONES'!CG18</f>
        <v>UPCOMILLAS</v>
      </c>
    </row>
    <row r="99" spans="11:13" ht="12.75">
      <c r="K99">
        <v>6</v>
      </c>
      <c r="L99" s="12">
        <f>'POR DIMENSIONES'!CF19</f>
        <v>27.581228087883634</v>
      </c>
      <c r="M99" s="12" t="str">
        <f>'POR DIMENSIONES'!CG19</f>
        <v>UPM</v>
      </c>
    </row>
    <row r="100" spans="11:13" ht="12.75">
      <c r="K100">
        <v>6</v>
      </c>
      <c r="L100" s="12">
        <f>'POR DIMENSIONES'!CF20</f>
        <v>27.581228087883634</v>
      </c>
      <c r="M100" s="12" t="str">
        <f>'POR DIMENSIONES'!CG20</f>
        <v>URJC</v>
      </c>
    </row>
    <row r="101" spans="11:13" ht="12.75">
      <c r="K101">
        <v>6</v>
      </c>
      <c r="L101" s="12">
        <f>'POR DIMENSIONES'!CF21</f>
        <v>27.581228087883634</v>
      </c>
      <c r="M101" s="12" t="str">
        <f>'POR DIMENSIONES'!CG21</f>
        <v>UV</v>
      </c>
    </row>
    <row r="102" spans="11:13" ht="12.75">
      <c r="K102">
        <v>7</v>
      </c>
      <c r="L102" s="12">
        <f>'POR DIMENSIONES'!CF22</f>
        <v>14.148871471045801</v>
      </c>
      <c r="M102" s="12" t="str">
        <f>'POR DIMENSIONES'!CG22</f>
        <v>UAB</v>
      </c>
    </row>
    <row r="103" spans="11:13" ht="12.75">
      <c r="K103">
        <v>7</v>
      </c>
      <c r="L103" s="12">
        <f>'POR DIMENSIONES'!CF23</f>
        <v>14.148871471045801</v>
      </c>
      <c r="M103" s="12" t="str">
        <f>'POR DIMENSIONES'!CG23</f>
        <v>UC3M</v>
      </c>
    </row>
    <row r="104" spans="11:13" ht="12.75">
      <c r="K104">
        <v>7</v>
      </c>
      <c r="L104" s="12">
        <f>'POR DIMENSIONES'!CF24</f>
        <v>14.148871471045801</v>
      </c>
      <c r="M104" s="12" t="str">
        <f>'POR DIMENSIONES'!CG24</f>
        <v>UCA</v>
      </c>
    </row>
    <row r="105" spans="11:13" ht="12.75">
      <c r="K105">
        <v>7</v>
      </c>
      <c r="L105" s="12">
        <f>'POR DIMENSIONES'!CF25</f>
        <v>14.148871471045801</v>
      </c>
      <c r="M105" s="12" t="str">
        <f>'POR DIMENSIONES'!CG25</f>
        <v>UDC</v>
      </c>
    </row>
    <row r="106" spans="11:13" ht="12.75">
      <c r="K106">
        <v>7</v>
      </c>
      <c r="L106" s="12">
        <f>'POR DIMENSIONES'!CF26</f>
        <v>14.148871471045801</v>
      </c>
      <c r="M106" s="12" t="str">
        <f>'POR DIMENSIONES'!CG26</f>
        <v>UDG</v>
      </c>
    </row>
    <row r="107" spans="11:13" ht="12.75">
      <c r="K107">
        <v>7</v>
      </c>
      <c r="L107" s="12">
        <f>'POR DIMENSIONES'!CF27</f>
        <v>14.148871471045801</v>
      </c>
      <c r="M107" s="12" t="str">
        <f>'POR DIMENSIONES'!CG27</f>
        <v>UHU</v>
      </c>
    </row>
    <row r="108" spans="11:13" ht="12.75">
      <c r="K108">
        <v>7</v>
      </c>
      <c r="L108" s="12">
        <f>'POR DIMENSIONES'!CF28</f>
        <v>14.148871471045801</v>
      </c>
      <c r="M108" s="12" t="str">
        <f>'POR DIMENSIONES'!CG28</f>
        <v>UPC</v>
      </c>
    </row>
    <row r="109" spans="11:13" ht="12.75">
      <c r="K109">
        <v>7</v>
      </c>
      <c r="L109" s="12">
        <f>'POR DIMENSIONES'!CF29</f>
        <v>14.148871471045801</v>
      </c>
      <c r="M109" s="12" t="str">
        <f>'POR DIMENSIONES'!CG29</f>
        <v>UPCT</v>
      </c>
    </row>
    <row r="110" spans="11:13" ht="12.75">
      <c r="K110">
        <v>8</v>
      </c>
      <c r="L110" s="12">
        <f>'POR DIMENSIONES'!CF30</f>
        <v>0</v>
      </c>
      <c r="M110" s="12" t="str">
        <f>'POR DIMENSIONES'!CG30</f>
        <v>UA</v>
      </c>
    </row>
    <row r="111" spans="11:13" ht="12.75">
      <c r="K111">
        <v>8</v>
      </c>
      <c r="L111" s="12">
        <f>'POR DIMENSIONES'!CF31</f>
        <v>0</v>
      </c>
      <c r="M111" s="12" t="str">
        <f>'POR DIMENSIONES'!CG31</f>
        <v>UAL</v>
      </c>
    </row>
    <row r="112" spans="11:13" ht="12.75">
      <c r="K112">
        <v>8</v>
      </c>
      <c r="L112" s="12">
        <f>'POR DIMENSIONES'!CF32</f>
        <v>0</v>
      </c>
      <c r="M112" s="12" t="str">
        <f>'POR DIMENSIONES'!CG32</f>
        <v>UAO</v>
      </c>
    </row>
    <row r="113" spans="11:13" ht="12.75">
      <c r="K113">
        <v>8</v>
      </c>
      <c r="L113" s="12">
        <f>'POR DIMENSIONES'!CF33</f>
        <v>0</v>
      </c>
      <c r="M113" s="12" t="str">
        <f>'POR DIMENSIONES'!CG33</f>
        <v>UAX</v>
      </c>
    </row>
    <row r="114" spans="11:13" ht="12.75">
      <c r="K114">
        <v>8</v>
      </c>
      <c r="L114" s="12">
        <f>'POR DIMENSIONES'!CF34</f>
        <v>0</v>
      </c>
      <c r="M114" s="12" t="str">
        <f>'POR DIMENSIONES'!CG34</f>
        <v>UBU</v>
      </c>
    </row>
    <row r="115" spans="11:13" ht="12.75">
      <c r="K115">
        <v>8</v>
      </c>
      <c r="L115" s="12">
        <f>'POR DIMENSIONES'!CF35</f>
        <v>0</v>
      </c>
      <c r="M115" s="12" t="str">
        <f>'POR DIMENSIONES'!CG35</f>
        <v>UC</v>
      </c>
    </row>
    <row r="116" spans="11:13" ht="12.75">
      <c r="K116">
        <v>8</v>
      </c>
      <c r="L116" s="12">
        <f>'POR DIMENSIONES'!CF36</f>
        <v>0</v>
      </c>
      <c r="M116" s="12" t="str">
        <f>'POR DIMENSIONES'!CG36</f>
        <v>UCAM</v>
      </c>
    </row>
    <row r="117" spans="11:13" ht="12.75">
      <c r="K117">
        <v>8</v>
      </c>
      <c r="L117" s="12">
        <f>'POR DIMENSIONES'!CF37</f>
        <v>0</v>
      </c>
      <c r="M117" s="12" t="str">
        <f>'POR DIMENSIONES'!CG37</f>
        <v>UCAV</v>
      </c>
    </row>
    <row r="118" spans="11:13" ht="12.75">
      <c r="K118">
        <v>8</v>
      </c>
      <c r="L118" s="12">
        <f>'POR DIMENSIONES'!CF38</f>
        <v>0</v>
      </c>
      <c r="M118" s="12" t="str">
        <f>'POR DIMENSIONES'!CG38</f>
        <v>CEU-USP</v>
      </c>
    </row>
    <row r="119" spans="11:13" ht="12.75">
      <c r="K119">
        <v>8</v>
      </c>
      <c r="L119" s="12">
        <f>'POR DIMENSIONES'!CF39</f>
        <v>0</v>
      </c>
      <c r="M119" s="12" t="str">
        <f>'POR DIMENSIONES'!CG39</f>
        <v>UCHCEU</v>
      </c>
    </row>
    <row r="120" spans="11:13" ht="12.75">
      <c r="K120">
        <v>8</v>
      </c>
      <c r="L120" s="12">
        <f>'POR DIMENSIONES'!CF40</f>
        <v>0</v>
      </c>
      <c r="M120" s="12" t="str">
        <f>'POR DIMENSIONES'!CG40</f>
        <v>UCJC</v>
      </c>
    </row>
    <row r="121" spans="11:13" ht="12.75">
      <c r="K121">
        <v>8</v>
      </c>
      <c r="L121" s="12">
        <f>'POR DIMENSIONES'!CF41</f>
        <v>0</v>
      </c>
      <c r="M121" s="12" t="str">
        <f>'POR DIMENSIONES'!CG41</f>
        <v>UCLM</v>
      </c>
    </row>
    <row r="122" spans="11:13" ht="12.75">
      <c r="K122">
        <v>8</v>
      </c>
      <c r="L122" s="12">
        <f>'POR DIMENSIONES'!CF42</f>
        <v>0</v>
      </c>
      <c r="M122" s="12" t="str">
        <f>'POR DIMENSIONES'!CG42</f>
        <v>UCO</v>
      </c>
    </row>
    <row r="123" spans="11:13" ht="12.75">
      <c r="K123">
        <v>8</v>
      </c>
      <c r="L123" s="12">
        <f>'POR DIMENSIONES'!CF43</f>
        <v>0</v>
      </c>
      <c r="M123" s="12" t="str">
        <f>'POR DIMENSIONES'!CG43</f>
        <v>UCV</v>
      </c>
    </row>
    <row r="124" spans="11:13" ht="12.75">
      <c r="K124">
        <v>8</v>
      </c>
      <c r="L124" s="12">
        <f>'POR DIMENSIONES'!CF44</f>
        <v>0</v>
      </c>
      <c r="M124" s="12" t="str">
        <f>'POR DIMENSIONES'!CG44</f>
        <v>UDEUSTO</v>
      </c>
    </row>
    <row r="125" spans="11:13" ht="12.75">
      <c r="K125">
        <v>8</v>
      </c>
      <c r="L125" s="12">
        <f>'POR DIMENSIONES'!CF45</f>
        <v>0</v>
      </c>
      <c r="M125" s="12" t="str">
        <f>'POR DIMENSIONES'!CG45</f>
        <v>UDIMA</v>
      </c>
    </row>
    <row r="126" spans="11:13" ht="12.75">
      <c r="K126">
        <v>8</v>
      </c>
      <c r="L126" s="12">
        <f>'POR DIMENSIONES'!CF46</f>
        <v>0</v>
      </c>
      <c r="M126" s="12" t="str">
        <f>'POR DIMENSIONES'!CG46</f>
        <v>UEM</v>
      </c>
    </row>
    <row r="127" spans="11:13" ht="12.75">
      <c r="K127">
        <v>8</v>
      </c>
      <c r="L127" s="12">
        <f>'POR DIMENSIONES'!CF47</f>
        <v>0</v>
      </c>
      <c r="M127" s="12" t="str">
        <f>'POR DIMENSIONES'!CG47</f>
        <v>UEMC</v>
      </c>
    </row>
    <row r="128" spans="11:13" ht="12.75">
      <c r="K128">
        <v>8</v>
      </c>
      <c r="L128" s="12">
        <f>'POR DIMENSIONES'!CF48</f>
        <v>0</v>
      </c>
      <c r="M128" s="12" t="str">
        <f>'POR DIMENSIONES'!CG48</f>
        <v>UFV</v>
      </c>
    </row>
    <row r="129" spans="11:13" ht="12.75">
      <c r="K129">
        <v>8</v>
      </c>
      <c r="L129" s="12">
        <f>'POR DIMENSIONES'!CF49</f>
        <v>0</v>
      </c>
      <c r="M129" s="12" t="str">
        <f>'POR DIMENSIONES'!CG49</f>
        <v>UIB</v>
      </c>
    </row>
    <row r="130" spans="11:13" ht="12.75">
      <c r="K130">
        <v>8</v>
      </c>
      <c r="L130" s="12">
        <f>'POR DIMENSIONES'!CF50</f>
        <v>0</v>
      </c>
      <c r="M130" s="12" t="str">
        <f>'POR DIMENSIONES'!CG50</f>
        <v>UIC</v>
      </c>
    </row>
    <row r="131" spans="11:13" ht="12.75">
      <c r="K131">
        <v>8</v>
      </c>
      <c r="L131" s="12">
        <f>'POR DIMENSIONES'!CF51</f>
        <v>0</v>
      </c>
      <c r="M131" s="12" t="str">
        <f>'POR DIMENSIONES'!CG51</f>
        <v>IE</v>
      </c>
    </row>
    <row r="132" spans="11:13" ht="12.75">
      <c r="K132">
        <v>8</v>
      </c>
      <c r="L132" s="12">
        <f>'POR DIMENSIONES'!CF52</f>
        <v>0</v>
      </c>
      <c r="M132" s="12" t="str">
        <f>'POR DIMENSIONES'!CG52</f>
        <v>UIMP</v>
      </c>
    </row>
    <row r="133" spans="11:13" ht="12.75">
      <c r="K133">
        <v>8</v>
      </c>
      <c r="L133" s="12">
        <f>'POR DIMENSIONES'!CF53</f>
        <v>0</v>
      </c>
      <c r="M133" s="12" t="str">
        <f>'POR DIMENSIONES'!CG53</f>
        <v>UJA</v>
      </c>
    </row>
    <row r="134" spans="11:13" ht="12.75">
      <c r="K134">
        <v>8</v>
      </c>
      <c r="L134" s="12">
        <f>'POR DIMENSIONES'!CF54</f>
        <v>0</v>
      </c>
      <c r="M134" s="12" t="str">
        <f>'POR DIMENSIONES'!CG54</f>
        <v>UMA</v>
      </c>
    </row>
    <row r="135" spans="11:13" ht="12.75">
      <c r="K135">
        <v>8</v>
      </c>
      <c r="L135" s="12">
        <f>'POR DIMENSIONES'!CF55</f>
        <v>0</v>
      </c>
      <c r="M135" s="12" t="str">
        <f>'POR DIMENSIONES'!CG55</f>
        <v>MU</v>
      </c>
    </row>
    <row r="136" spans="11:13" ht="12.75">
      <c r="K136">
        <v>8</v>
      </c>
      <c r="L136" s="12">
        <f>'POR DIMENSIONES'!CF56</f>
        <v>0</v>
      </c>
      <c r="M136" s="12" t="str">
        <f>'POR DIMENSIONES'!CG56</f>
        <v>UMH</v>
      </c>
    </row>
    <row r="137" spans="11:13" ht="12.75">
      <c r="K137">
        <v>8</v>
      </c>
      <c r="L137" s="12">
        <f>'POR DIMENSIONES'!CF57</f>
        <v>0</v>
      </c>
      <c r="M137" s="12" t="str">
        <f>'POR DIMENSIONES'!CG57</f>
        <v>UNEBRIJA</v>
      </c>
    </row>
    <row r="138" spans="11:13" ht="12.75">
      <c r="K138">
        <v>8</v>
      </c>
      <c r="L138" s="12">
        <f>'POR DIMENSIONES'!CF58</f>
        <v>0</v>
      </c>
      <c r="M138" s="12" t="str">
        <f>'POR DIMENSIONES'!CG58</f>
        <v>UNIRIOJA</v>
      </c>
    </row>
    <row r="139" spans="11:13" ht="12.75">
      <c r="K139">
        <v>8</v>
      </c>
      <c r="L139" s="12">
        <f>'POR DIMENSIONES'!CF59</f>
        <v>0</v>
      </c>
      <c r="M139" s="12" t="str">
        <f>'POR DIMENSIONES'!CG59</f>
        <v>UNAV</v>
      </c>
    </row>
    <row r="140" spans="11:13" ht="12.75">
      <c r="K140">
        <v>8</v>
      </c>
      <c r="L140" s="12">
        <f>'POR DIMENSIONES'!CF60</f>
        <v>0</v>
      </c>
      <c r="M140" s="12" t="str">
        <f>'POR DIMENSIONES'!CG60</f>
        <v>UNIA</v>
      </c>
    </row>
    <row r="141" spans="11:13" ht="12.75">
      <c r="K141">
        <v>8</v>
      </c>
      <c r="L141" s="12">
        <f>'POR DIMENSIONES'!CF61</f>
        <v>0</v>
      </c>
      <c r="M141" s="12" t="str">
        <f>'POR DIMENSIONES'!CG61</f>
        <v>UNILEON</v>
      </c>
    </row>
    <row r="142" spans="11:13" ht="12.75">
      <c r="K142">
        <v>8</v>
      </c>
      <c r="L142" s="12">
        <f>'POR DIMENSIONES'!CF62</f>
        <v>0</v>
      </c>
      <c r="M142" s="12" t="str">
        <f>'POR DIMENSIONES'!CG62</f>
        <v>UNIR</v>
      </c>
    </row>
    <row r="143" spans="11:13" ht="12.75">
      <c r="K143">
        <v>8</v>
      </c>
      <c r="L143" s="12">
        <f>'POR DIMENSIONES'!CF63</f>
        <v>0</v>
      </c>
      <c r="M143" s="12" t="str">
        <f>'POR DIMENSIONES'!CG63</f>
        <v>UNIOVI</v>
      </c>
    </row>
    <row r="144" spans="11:13" ht="12.75">
      <c r="K144">
        <v>8</v>
      </c>
      <c r="L144" s="12">
        <f>'POR DIMENSIONES'!CF64</f>
        <v>0</v>
      </c>
      <c r="M144" s="12" t="str">
        <f>'POR DIMENSIONES'!CG64</f>
        <v>UPF</v>
      </c>
    </row>
    <row r="145" spans="11:13" ht="12.75">
      <c r="K145">
        <v>8</v>
      </c>
      <c r="L145" s="12">
        <f>'POR DIMENSIONES'!CF65</f>
        <v>0</v>
      </c>
      <c r="M145" s="12" t="str">
        <f>'POR DIMENSIONES'!CG65</f>
        <v>UPNA</v>
      </c>
    </row>
    <row r="146" spans="11:13" ht="12.75">
      <c r="K146">
        <v>8</v>
      </c>
      <c r="L146" s="12">
        <f>'POR DIMENSIONES'!CF66</f>
        <v>0</v>
      </c>
      <c r="M146" s="12" t="str">
        <f>'POR DIMENSIONES'!CG66</f>
        <v>UPSA</v>
      </c>
    </row>
    <row r="147" spans="11:13" ht="12.75">
      <c r="K147">
        <v>8</v>
      </c>
      <c r="L147" s="12">
        <f>'POR DIMENSIONES'!CF67</f>
        <v>0</v>
      </c>
      <c r="M147" s="12" t="str">
        <f>'POR DIMENSIONES'!CG67</f>
        <v>UPO</v>
      </c>
    </row>
    <row r="148" spans="11:13" ht="12.75">
      <c r="K148">
        <v>8</v>
      </c>
      <c r="L148" s="12">
        <f>'POR DIMENSIONES'!CF68</f>
        <v>0</v>
      </c>
      <c r="M148" s="12" t="str">
        <f>'POR DIMENSIONES'!CG68</f>
        <v>UPV</v>
      </c>
    </row>
    <row r="149" spans="11:13" ht="12.75">
      <c r="K149">
        <v>8</v>
      </c>
      <c r="L149" s="12">
        <f>'POR DIMENSIONES'!CF69</f>
        <v>0</v>
      </c>
      <c r="M149" s="12" t="str">
        <f>'POR DIMENSIONES'!CG69</f>
        <v>URL</v>
      </c>
    </row>
    <row r="150" spans="11:13" ht="12.75">
      <c r="K150">
        <v>8</v>
      </c>
      <c r="L150" s="12">
        <f>'POR DIMENSIONES'!CF70</f>
        <v>0</v>
      </c>
      <c r="M150" s="12" t="str">
        <f>'POR DIMENSIONES'!CG70</f>
        <v>URV</v>
      </c>
    </row>
    <row r="151" spans="11:13" ht="12.75">
      <c r="K151">
        <v>8</v>
      </c>
      <c r="L151" s="12">
        <f>'POR DIMENSIONES'!CF71</f>
        <v>0</v>
      </c>
      <c r="M151" s="12" t="str">
        <f>'POR DIMENSIONES'!CG71</f>
        <v>USAL</v>
      </c>
    </row>
    <row r="152" spans="11:13" ht="12.75">
      <c r="K152">
        <v>8</v>
      </c>
      <c r="L152" s="12">
        <f>'POR DIMENSIONES'!CF72</f>
        <v>0</v>
      </c>
      <c r="M152" s="12" t="str">
        <f>'POR DIMENSIONES'!CG72</f>
        <v>USC</v>
      </c>
    </row>
    <row r="153" spans="11:13" ht="12.75">
      <c r="K153">
        <v>8</v>
      </c>
      <c r="L153" s="12">
        <f>'POR DIMENSIONES'!CF73</f>
        <v>0</v>
      </c>
      <c r="M153" s="12" t="str">
        <f>'POR DIMENSIONES'!CG73</f>
        <v>USJ</v>
      </c>
    </row>
    <row r="154" spans="11:13" ht="12.75">
      <c r="K154">
        <v>8</v>
      </c>
      <c r="L154" s="12">
        <f>'POR DIMENSIONES'!CF74</f>
        <v>0</v>
      </c>
      <c r="M154" s="12" t="str">
        <f>'POR DIMENSIONES'!CG74</f>
        <v>UV (Valencia)</v>
      </c>
    </row>
    <row r="155" spans="11:13" ht="12.75">
      <c r="K155">
        <v>8</v>
      </c>
      <c r="L155" s="12">
        <f>'POR DIMENSIONES'!CF75</f>
        <v>0</v>
      </c>
      <c r="M155" s="12" t="str">
        <f>'POR DIMENSIONES'!CG75</f>
        <v>UVA (Valladolid)</v>
      </c>
    </row>
    <row r="156" spans="11:13" ht="12.75">
      <c r="K156">
        <v>8</v>
      </c>
      <c r="L156" s="12">
        <f>'POR DIMENSIONES'!CF76</f>
        <v>0</v>
      </c>
      <c r="M156" s="12" t="str">
        <f>'POR DIMENSIONES'!CG76</f>
        <v>UVIC</v>
      </c>
    </row>
    <row r="157" spans="11:13" ht="12.75">
      <c r="K157">
        <v>8</v>
      </c>
      <c r="L157" s="12">
        <f>'POR DIMENSIONES'!CF77</f>
        <v>0</v>
      </c>
      <c r="M157" s="12" t="str">
        <f>'POR DIMENSIONES'!CG77</f>
        <v>VIU</v>
      </c>
    </row>
    <row r="158" spans="10:13" ht="12.75">
      <c r="J158" s="16"/>
      <c r="K158" s="16">
        <v>8</v>
      </c>
      <c r="L158" s="17">
        <f>'POR DIMENSIONES'!CF78</f>
        <v>0</v>
      </c>
      <c r="M158" s="17" t="str">
        <f>'POR DIMENSIONES'!CG78</f>
        <v>UZ</v>
      </c>
    </row>
    <row r="159" spans="10:13" ht="12.75">
      <c r="J159" t="s">
        <v>21</v>
      </c>
      <c r="K159">
        <v>1</v>
      </c>
      <c r="L159" s="12">
        <f>'POR DIMENSIONES'!CI3</f>
        <v>100</v>
      </c>
      <c r="M159" s="12" t="str">
        <f>'POR DIMENSIONES'!CJ3</f>
        <v>UCA</v>
      </c>
    </row>
    <row r="160" spans="11:13" ht="12.75">
      <c r="K160" s="14">
        <f>K159+1</f>
        <v>2</v>
      </c>
      <c r="L160" s="12">
        <f>'POR DIMENSIONES'!CI4</f>
        <v>97.6960257264041</v>
      </c>
      <c r="M160" s="12" t="str">
        <f>'POR DIMENSIONES'!CJ4</f>
        <v>ULL</v>
      </c>
    </row>
    <row r="161" spans="11:13" ht="12.75">
      <c r="K161" s="14">
        <f>K160+1</f>
        <v>3</v>
      </c>
      <c r="L161" s="12">
        <f>'POR DIMENSIONES'!CI5</f>
        <v>75.39613885622653</v>
      </c>
      <c r="M161" s="12" t="str">
        <f>'POR DIMENSIONES'!CJ5</f>
        <v>UZ</v>
      </c>
    </row>
    <row r="162" spans="11:13" ht="12.75">
      <c r="K162" s="14">
        <f>K161+1</f>
        <v>4</v>
      </c>
      <c r="L162" s="12">
        <f>'POR DIMENSIONES'!CI6</f>
        <v>74.33524529253137</v>
      </c>
      <c r="M162" s="12" t="str">
        <f>'POR DIMENSIONES'!CJ6</f>
        <v>UVA (Valladolid)</v>
      </c>
    </row>
    <row r="163" spans="11:13" ht="12.75">
      <c r="K163" s="14">
        <f>K162+1</f>
        <v>5</v>
      </c>
      <c r="L163" s="12">
        <f>'POR DIMENSIONES'!CI7</f>
        <v>70.91650649150942</v>
      </c>
      <c r="M163" s="12" t="str">
        <f>'POR DIMENSIONES'!CJ7</f>
        <v>UDEUSTO</v>
      </c>
    </row>
    <row r="164" spans="11:13" ht="12.75">
      <c r="K164" s="14">
        <f>K163+1</f>
        <v>6</v>
      </c>
      <c r="L164" s="12">
        <f>'POR DIMENSIONES'!CI8</f>
        <v>59.49267218500981</v>
      </c>
      <c r="M164" s="12" t="str">
        <f>'POR DIMENSIONES'!CJ8</f>
        <v>UGR</v>
      </c>
    </row>
    <row r="165" spans="11:13" ht="12.75">
      <c r="K165" s="14">
        <f>K164+1</f>
        <v>7</v>
      </c>
      <c r="L165" s="12">
        <f>'POR DIMENSIONES'!CI9</f>
        <v>58.688237592399545</v>
      </c>
      <c r="M165" s="12" t="str">
        <f>'POR DIMENSIONES'!CJ9</f>
        <v>UCO</v>
      </c>
    </row>
    <row r="166" spans="11:13" ht="12.75">
      <c r="K166" s="14">
        <f>K165+1</f>
        <v>8</v>
      </c>
      <c r="L166" s="12">
        <f>'POR DIMENSIONES'!CI10</f>
        <v>57.34744431159543</v>
      </c>
      <c r="M166" s="12" t="str">
        <f>'POR DIMENSIONES'!CJ10</f>
        <v>EHU</v>
      </c>
    </row>
    <row r="167" spans="11:13" ht="12.75">
      <c r="K167" s="14">
        <f>K166+1</f>
        <v>9</v>
      </c>
      <c r="L167" s="12">
        <f>'POR DIMENSIONES'!CI11</f>
        <v>54.782127263622</v>
      </c>
      <c r="M167" s="12" t="str">
        <f>'POR DIMENSIONES'!CJ11</f>
        <v>USC</v>
      </c>
    </row>
    <row r="168" spans="11:13" ht="12.75">
      <c r="K168" s="14">
        <f>K167+1</f>
        <v>10</v>
      </c>
      <c r="L168" s="12">
        <f>'POR DIMENSIONES'!CI12</f>
        <v>51.520792465820115</v>
      </c>
      <c r="M168" s="12" t="str">
        <f>'POR DIMENSIONES'!CJ12</f>
        <v>USAL</v>
      </c>
    </row>
    <row r="169" spans="11:13" ht="12.75">
      <c r="K169" s="14">
        <f>K168+1</f>
        <v>11</v>
      </c>
      <c r="L169" s="12">
        <f>'POR DIMENSIONES'!CI13</f>
        <v>49.76314579938568</v>
      </c>
      <c r="M169" s="12" t="str">
        <f>'POR DIMENSIONES'!CJ13</f>
        <v>UC3M</v>
      </c>
    </row>
    <row r="170" spans="11:13" ht="12.75">
      <c r="K170" s="14">
        <f>K169+1</f>
        <v>12</v>
      </c>
      <c r="L170" s="12">
        <f>'POR DIMENSIONES'!CI14</f>
        <v>48.720937250348044</v>
      </c>
      <c r="M170" s="12" t="str">
        <f>'POR DIMENSIONES'!CJ14</f>
        <v>UPC</v>
      </c>
    </row>
    <row r="171" spans="11:13" ht="12.75">
      <c r="K171" s="14">
        <f>K170+1</f>
        <v>13</v>
      </c>
      <c r="L171" s="12">
        <f>'POR DIMENSIONES'!CI15</f>
        <v>45.83635111792992</v>
      </c>
      <c r="M171" s="12" t="str">
        <f>'POR DIMENSIONES'!CJ15</f>
        <v>US</v>
      </c>
    </row>
    <row r="172" spans="11:13" ht="12.75">
      <c r="K172" s="14">
        <f>K171+1</f>
        <v>14</v>
      </c>
      <c r="L172" s="12">
        <f>'POR DIMENSIONES'!CI16</f>
        <v>43.62857488112884</v>
      </c>
      <c r="M172" s="12" t="str">
        <f>'POR DIMENSIONES'!CJ16</f>
        <v>USJ</v>
      </c>
    </row>
    <row r="173" spans="11:13" ht="12.75">
      <c r="K173" s="14">
        <f>K172+1</f>
        <v>15</v>
      </c>
      <c r="L173" s="12">
        <f>'POR DIMENSIONES'!CI17</f>
        <v>43.60564064143128</v>
      </c>
      <c r="M173" s="12" t="str">
        <f>'POR DIMENSIONES'!CJ17</f>
        <v>UV</v>
      </c>
    </row>
    <row r="174" spans="11:13" ht="12.75">
      <c r="K174" s="14">
        <f>K173+1</f>
        <v>16</v>
      </c>
      <c r="L174" s="12">
        <f>'POR DIMENSIONES'!CI18</f>
        <v>42.16714595155595</v>
      </c>
      <c r="M174" s="12" t="str">
        <f>'POR DIMENSIONES'!CJ18</f>
        <v>UAB</v>
      </c>
    </row>
    <row r="175" spans="11:13" ht="12.75">
      <c r="K175" s="14">
        <f>K174+1</f>
        <v>17</v>
      </c>
      <c r="L175" s="12">
        <f>'POR DIMENSIONES'!CI19</f>
        <v>36.45589999678688</v>
      </c>
      <c r="M175" s="12" t="str">
        <f>'POR DIMENSIONES'!CJ19</f>
        <v>UCM</v>
      </c>
    </row>
    <row r="176" spans="11:13" ht="12.75">
      <c r="K176" s="14">
        <f>K175+1</f>
        <v>18</v>
      </c>
      <c r="L176" s="12">
        <f>'POR DIMENSIONES'!CI20</f>
        <v>35.78697494994966</v>
      </c>
      <c r="M176" s="12" t="str">
        <f>'POR DIMENSIONES'!CJ20</f>
        <v>UDC</v>
      </c>
    </row>
    <row r="177" spans="11:13" ht="12.75">
      <c r="K177" s="14">
        <f>K176+1</f>
        <v>19</v>
      </c>
      <c r="L177" s="12">
        <f>'POR DIMENSIONES'!CI21</f>
        <v>34.81339813177792</v>
      </c>
      <c r="M177" s="12" t="str">
        <f>'POR DIMENSIONES'!CJ21</f>
        <v>ULPGC</v>
      </c>
    </row>
    <row r="178" spans="11:13" ht="12.75">
      <c r="K178" s="14">
        <f>K177+1</f>
        <v>20</v>
      </c>
      <c r="L178" s="12">
        <f>'POR DIMENSIONES'!CI22</f>
        <v>34.76752965238281</v>
      </c>
      <c r="M178" s="12" t="str">
        <f>'POR DIMENSIONES'!CJ22</f>
        <v>UV (Valencia)</v>
      </c>
    </row>
    <row r="179" spans="11:13" ht="12.75">
      <c r="K179" s="14">
        <f>K178+1</f>
        <v>21</v>
      </c>
      <c r="L179" s="12">
        <f>'POR DIMENSIONES'!CI23</f>
        <v>23.613977269889656</v>
      </c>
      <c r="M179" s="12" t="str">
        <f>'POR DIMENSIONES'!CJ23</f>
        <v>UHU</v>
      </c>
    </row>
    <row r="180" spans="11:13" ht="12.75">
      <c r="K180" s="14">
        <f>K179+1</f>
        <v>22</v>
      </c>
      <c r="L180" s="12">
        <f>'POR DIMENSIONES'!CI24</f>
        <v>20.01459761123919</v>
      </c>
      <c r="M180" s="12" t="str">
        <f>'POR DIMENSIONES'!CJ24</f>
        <v>UB</v>
      </c>
    </row>
    <row r="181" spans="11:13" ht="12.75">
      <c r="K181" s="14">
        <f>K180+1</f>
        <v>23</v>
      </c>
      <c r="L181" s="12">
        <f>'POR DIMENSIONES'!CI25</f>
        <v>11.035161251556781</v>
      </c>
      <c r="M181" s="12" t="str">
        <f>'POR DIMENSIONES'!CJ25</f>
        <v>UEM</v>
      </c>
    </row>
    <row r="182" spans="11:13" ht="12.75">
      <c r="K182" s="14">
        <f>K181+1</f>
        <v>24</v>
      </c>
      <c r="L182" s="12">
        <f>'POR DIMENSIONES'!CI26</f>
        <v>11.035161251556781</v>
      </c>
      <c r="M182" s="12" t="str">
        <f>'POR DIMENSIONES'!CJ26</f>
        <v>UEX</v>
      </c>
    </row>
    <row r="183" spans="11:13" ht="12.75">
      <c r="K183">
        <v>24</v>
      </c>
      <c r="L183" s="12">
        <f>'POR DIMENSIONES'!CI27</f>
        <v>11.035161251556781</v>
      </c>
      <c r="M183" s="12" t="str">
        <f>'POR DIMENSIONES'!CJ27</f>
        <v>UNILEON</v>
      </c>
    </row>
    <row r="184" spans="11:13" ht="12.75">
      <c r="K184">
        <v>25</v>
      </c>
      <c r="L184" s="12">
        <f>'POR DIMENSIONES'!CI28</f>
        <v>0</v>
      </c>
      <c r="M184" s="12" t="str">
        <f>'POR DIMENSIONES'!CJ28</f>
        <v>UA</v>
      </c>
    </row>
    <row r="185" spans="11:13" ht="12.75">
      <c r="K185">
        <v>25</v>
      </c>
      <c r="L185" s="12">
        <f>'POR DIMENSIONES'!CI29</f>
        <v>0</v>
      </c>
      <c r="M185" s="12" t="str">
        <f>'POR DIMENSIONES'!CJ29</f>
        <v>UAH</v>
      </c>
    </row>
    <row r="186" spans="11:13" ht="12.75">
      <c r="K186">
        <v>25</v>
      </c>
      <c r="L186" s="12">
        <f>'POR DIMENSIONES'!CI30</f>
        <v>0</v>
      </c>
      <c r="M186" s="12" t="str">
        <f>'POR DIMENSIONES'!CJ30</f>
        <v>UAL</v>
      </c>
    </row>
    <row r="187" spans="11:13" ht="12.75">
      <c r="K187">
        <v>25</v>
      </c>
      <c r="L187" s="12">
        <f>'POR DIMENSIONES'!CI31</f>
        <v>0</v>
      </c>
      <c r="M187" s="12" t="str">
        <f>'POR DIMENSIONES'!CJ31</f>
        <v>UAM</v>
      </c>
    </row>
    <row r="188" spans="11:13" ht="12.75">
      <c r="K188">
        <v>25</v>
      </c>
      <c r="L188" s="12">
        <f>'POR DIMENSIONES'!CI32</f>
        <v>0</v>
      </c>
      <c r="M188" s="12" t="str">
        <f>'POR DIMENSIONES'!CJ32</f>
        <v>UAO</v>
      </c>
    </row>
    <row r="189" spans="11:13" ht="12.75">
      <c r="K189">
        <v>25</v>
      </c>
      <c r="L189" s="12">
        <f>'POR DIMENSIONES'!CI33</f>
        <v>0</v>
      </c>
      <c r="M189" s="12" t="str">
        <f>'POR DIMENSIONES'!CJ33</f>
        <v>UAX</v>
      </c>
    </row>
    <row r="190" spans="11:13" ht="12.75">
      <c r="K190">
        <v>25</v>
      </c>
      <c r="L190" s="12">
        <f>'POR DIMENSIONES'!CI34</f>
        <v>0</v>
      </c>
      <c r="M190" s="12" t="str">
        <f>'POR DIMENSIONES'!CJ34</f>
        <v>UBU</v>
      </c>
    </row>
    <row r="191" spans="11:13" ht="12.75">
      <c r="K191">
        <v>25</v>
      </c>
      <c r="L191" s="12">
        <f>'POR DIMENSIONES'!CI35</f>
        <v>0</v>
      </c>
      <c r="M191" s="12" t="str">
        <f>'POR DIMENSIONES'!CJ35</f>
        <v>UC</v>
      </c>
    </row>
    <row r="192" spans="11:13" ht="12.75">
      <c r="K192">
        <v>25</v>
      </c>
      <c r="L192" s="12">
        <f>'POR DIMENSIONES'!CI36</f>
        <v>0</v>
      </c>
      <c r="M192" s="12" t="str">
        <f>'POR DIMENSIONES'!CJ36</f>
        <v>UCAM</v>
      </c>
    </row>
    <row r="193" spans="11:13" ht="12.75">
      <c r="K193">
        <v>25</v>
      </c>
      <c r="L193" s="12">
        <f>'POR DIMENSIONES'!CI37</f>
        <v>0</v>
      </c>
      <c r="M193" s="12" t="str">
        <f>'POR DIMENSIONES'!CJ37</f>
        <v>UCAV</v>
      </c>
    </row>
    <row r="194" spans="11:13" ht="12.75">
      <c r="K194">
        <v>25</v>
      </c>
      <c r="L194" s="12">
        <f>'POR DIMENSIONES'!CI38</f>
        <v>0</v>
      </c>
      <c r="M194" s="12" t="str">
        <f>'POR DIMENSIONES'!CJ38</f>
        <v>CEU-USP</v>
      </c>
    </row>
    <row r="195" spans="11:13" ht="12.75">
      <c r="K195">
        <v>25</v>
      </c>
      <c r="L195" s="12">
        <f>'POR DIMENSIONES'!CI39</f>
        <v>0</v>
      </c>
      <c r="M195" s="12" t="str">
        <f>'POR DIMENSIONES'!CJ39</f>
        <v>UCHCEU</v>
      </c>
    </row>
    <row r="196" spans="11:13" ht="12.75">
      <c r="K196">
        <v>25</v>
      </c>
      <c r="L196" s="12">
        <f>'POR DIMENSIONES'!CI40</f>
        <v>0</v>
      </c>
      <c r="M196" s="12" t="str">
        <f>'POR DIMENSIONES'!CJ40</f>
        <v>UCJC</v>
      </c>
    </row>
    <row r="197" spans="11:13" ht="12.75">
      <c r="K197">
        <v>25</v>
      </c>
      <c r="L197" s="12">
        <f>'POR DIMENSIONES'!CI41</f>
        <v>0</v>
      </c>
      <c r="M197" s="12" t="str">
        <f>'POR DIMENSIONES'!CJ41</f>
        <v>UCLM</v>
      </c>
    </row>
    <row r="198" spans="11:13" ht="12.75">
      <c r="K198">
        <v>25</v>
      </c>
      <c r="L198" s="12">
        <f>'POR DIMENSIONES'!CI42</f>
        <v>0</v>
      </c>
      <c r="M198" s="12" t="str">
        <f>'POR DIMENSIONES'!CJ42</f>
        <v>UCV</v>
      </c>
    </row>
    <row r="199" spans="11:13" ht="12.75">
      <c r="K199">
        <v>25</v>
      </c>
      <c r="L199" s="12">
        <f>'POR DIMENSIONES'!CI43</f>
        <v>0</v>
      </c>
      <c r="M199" s="12" t="str">
        <f>'POR DIMENSIONES'!CJ43</f>
        <v>UDG</v>
      </c>
    </row>
    <row r="200" spans="11:13" ht="12.75">
      <c r="K200">
        <v>25</v>
      </c>
      <c r="L200" s="12">
        <f>'POR DIMENSIONES'!CI44</f>
        <v>0</v>
      </c>
      <c r="M200" s="12" t="str">
        <f>'POR DIMENSIONES'!CJ44</f>
        <v>UDIMA</v>
      </c>
    </row>
    <row r="201" spans="11:13" ht="12.75">
      <c r="K201">
        <v>25</v>
      </c>
      <c r="L201" s="12">
        <f>'POR DIMENSIONES'!CI45</f>
        <v>0</v>
      </c>
      <c r="M201" s="12" t="str">
        <f>'POR DIMENSIONES'!CJ45</f>
        <v>UDL</v>
      </c>
    </row>
    <row r="202" spans="11:13" ht="12.75">
      <c r="K202">
        <v>25</v>
      </c>
      <c r="L202" s="12">
        <f>'POR DIMENSIONES'!CI46</f>
        <v>0</v>
      </c>
      <c r="M202" s="12" t="str">
        <f>'POR DIMENSIONES'!CJ46</f>
        <v>UEMC</v>
      </c>
    </row>
    <row r="203" spans="11:13" ht="12.75">
      <c r="K203">
        <v>25</v>
      </c>
      <c r="L203" s="12">
        <f>'POR DIMENSIONES'!CI47</f>
        <v>0</v>
      </c>
      <c r="M203" s="12" t="str">
        <f>'POR DIMENSIONES'!CJ47</f>
        <v>UFV</v>
      </c>
    </row>
    <row r="204" spans="11:13" ht="12.75">
      <c r="K204">
        <v>25</v>
      </c>
      <c r="L204" s="12">
        <f>'POR DIMENSIONES'!CI48</f>
        <v>0</v>
      </c>
      <c r="M204" s="12" t="str">
        <f>'POR DIMENSIONES'!CJ48</f>
        <v>UIB</v>
      </c>
    </row>
    <row r="205" spans="11:13" ht="12.75">
      <c r="K205">
        <v>25</v>
      </c>
      <c r="L205" s="12">
        <f>'POR DIMENSIONES'!CI49</f>
        <v>0</v>
      </c>
      <c r="M205" s="12" t="str">
        <f>'POR DIMENSIONES'!CJ49</f>
        <v>UIC</v>
      </c>
    </row>
    <row r="206" spans="11:13" ht="12.75">
      <c r="K206">
        <v>25</v>
      </c>
      <c r="L206" s="12">
        <f>'POR DIMENSIONES'!CI50</f>
        <v>0</v>
      </c>
      <c r="M206" s="12" t="str">
        <f>'POR DIMENSIONES'!CJ50</f>
        <v>IE</v>
      </c>
    </row>
    <row r="207" spans="11:13" ht="12.75">
      <c r="K207">
        <v>25</v>
      </c>
      <c r="L207" s="12">
        <f>'POR DIMENSIONES'!CI51</f>
        <v>0</v>
      </c>
      <c r="M207" s="12" t="str">
        <f>'POR DIMENSIONES'!CJ51</f>
        <v>UIMP</v>
      </c>
    </row>
    <row r="208" spans="11:13" ht="12.75">
      <c r="K208">
        <v>25</v>
      </c>
      <c r="L208" s="12">
        <f>'POR DIMENSIONES'!CI52</f>
        <v>0</v>
      </c>
      <c r="M208" s="12" t="str">
        <f>'POR DIMENSIONES'!CJ52</f>
        <v>UJA</v>
      </c>
    </row>
    <row r="209" spans="11:13" ht="12.75">
      <c r="K209">
        <v>25</v>
      </c>
      <c r="L209" s="12">
        <f>'POR DIMENSIONES'!CI53</f>
        <v>0</v>
      </c>
      <c r="M209" s="12" t="str">
        <f>'POR DIMENSIONES'!CJ53</f>
        <v>UJI</v>
      </c>
    </row>
    <row r="210" spans="11:13" ht="12.75">
      <c r="K210">
        <v>25</v>
      </c>
      <c r="L210" s="12">
        <f>'POR DIMENSIONES'!CI54</f>
        <v>0</v>
      </c>
      <c r="M210" s="12" t="str">
        <f>'POR DIMENSIONES'!CJ54</f>
        <v>UMA</v>
      </c>
    </row>
    <row r="211" spans="11:13" ht="12.75">
      <c r="K211">
        <v>25</v>
      </c>
      <c r="L211" s="12">
        <f>'POR DIMENSIONES'!CI55</f>
        <v>0</v>
      </c>
      <c r="M211" s="12" t="str">
        <f>'POR DIMENSIONES'!CJ55</f>
        <v>MU</v>
      </c>
    </row>
    <row r="212" spans="11:13" ht="12.75">
      <c r="K212">
        <v>25</v>
      </c>
      <c r="L212" s="12">
        <f>'POR DIMENSIONES'!CI56</f>
        <v>0</v>
      </c>
      <c r="M212" s="12" t="str">
        <f>'POR DIMENSIONES'!CJ56</f>
        <v>UM</v>
      </c>
    </row>
    <row r="213" spans="11:13" ht="12.75">
      <c r="K213">
        <v>25</v>
      </c>
      <c r="L213" s="12">
        <f>'POR DIMENSIONES'!CI57</f>
        <v>0</v>
      </c>
      <c r="M213" s="12" t="str">
        <f>'POR DIMENSIONES'!CJ57</f>
        <v>UMH</v>
      </c>
    </row>
    <row r="214" spans="11:13" ht="12.75">
      <c r="K214">
        <v>25</v>
      </c>
      <c r="L214" s="12">
        <f>'POR DIMENSIONES'!CI58</f>
        <v>0</v>
      </c>
      <c r="M214" s="12" t="str">
        <f>'POR DIMENSIONES'!CJ58</f>
        <v>UNEBRIJA</v>
      </c>
    </row>
    <row r="215" spans="11:13" ht="12.75">
      <c r="K215">
        <v>25</v>
      </c>
      <c r="L215" s="12">
        <f>'POR DIMENSIONES'!CI59</f>
        <v>0</v>
      </c>
      <c r="M215" s="12" t="str">
        <f>'POR DIMENSIONES'!CJ59</f>
        <v>UNIRIOJA</v>
      </c>
    </row>
    <row r="216" spans="11:13" ht="12.75">
      <c r="K216">
        <v>25</v>
      </c>
      <c r="L216" s="12">
        <f>'POR DIMENSIONES'!CI60</f>
        <v>0</v>
      </c>
      <c r="M216" s="12" t="str">
        <f>'POR DIMENSIONES'!CJ60</f>
        <v>UNAV</v>
      </c>
    </row>
    <row r="217" spans="11:13" ht="12.75">
      <c r="K217">
        <v>25</v>
      </c>
      <c r="L217" s="12">
        <f>'POR DIMENSIONES'!CI61</f>
        <v>0</v>
      </c>
      <c r="M217" s="12" t="str">
        <f>'POR DIMENSIONES'!CJ61</f>
        <v>UNED</v>
      </c>
    </row>
    <row r="218" spans="11:13" ht="12.75">
      <c r="K218">
        <v>25</v>
      </c>
      <c r="L218" s="12">
        <f>'POR DIMENSIONES'!CI62</f>
        <v>0</v>
      </c>
      <c r="M218" s="12" t="str">
        <f>'POR DIMENSIONES'!CJ62</f>
        <v>UNIA</v>
      </c>
    </row>
    <row r="219" spans="11:13" ht="12.75">
      <c r="K219">
        <v>25</v>
      </c>
      <c r="L219" s="12">
        <f>'POR DIMENSIONES'!CI63</f>
        <v>0</v>
      </c>
      <c r="M219" s="12" t="str">
        <f>'POR DIMENSIONES'!CJ63</f>
        <v>UNIR</v>
      </c>
    </row>
    <row r="220" spans="11:13" ht="12.75">
      <c r="K220">
        <v>25</v>
      </c>
      <c r="L220" s="12">
        <f>'POR DIMENSIONES'!CI64</f>
        <v>0</v>
      </c>
      <c r="M220" s="12" t="str">
        <f>'POR DIMENSIONES'!CJ64</f>
        <v>UNIOVI</v>
      </c>
    </row>
    <row r="221" spans="11:13" ht="12.75">
      <c r="K221">
        <v>25</v>
      </c>
      <c r="L221" s="12">
        <f>'POR DIMENSIONES'!CI65</f>
        <v>0</v>
      </c>
      <c r="M221" s="12" t="str">
        <f>'POR DIMENSIONES'!CJ65</f>
        <v>UOC</v>
      </c>
    </row>
    <row r="222" spans="11:13" ht="12.75">
      <c r="K222">
        <v>25</v>
      </c>
      <c r="L222" s="12">
        <f>'POR DIMENSIONES'!CI66</f>
        <v>0</v>
      </c>
      <c r="M222" s="12" t="str">
        <f>'POR DIMENSIONES'!CJ66</f>
        <v>UPCOMILLAS</v>
      </c>
    </row>
    <row r="223" spans="11:13" ht="12.75">
      <c r="K223">
        <v>25</v>
      </c>
      <c r="L223" s="12">
        <f>'POR DIMENSIONES'!CI67</f>
        <v>0</v>
      </c>
      <c r="M223" s="12" t="str">
        <f>'POR DIMENSIONES'!CJ67</f>
        <v>UPCT</v>
      </c>
    </row>
    <row r="224" spans="11:13" ht="12.75">
      <c r="K224">
        <v>25</v>
      </c>
      <c r="L224" s="12">
        <f>'POR DIMENSIONES'!CI68</f>
        <v>0</v>
      </c>
      <c r="M224" s="12" t="str">
        <f>'POR DIMENSIONES'!CJ68</f>
        <v>UPF</v>
      </c>
    </row>
    <row r="225" spans="11:13" ht="12.75">
      <c r="K225">
        <v>25</v>
      </c>
      <c r="L225" s="12">
        <f>'POR DIMENSIONES'!CI69</f>
        <v>0</v>
      </c>
      <c r="M225" s="12" t="str">
        <f>'POR DIMENSIONES'!CJ69</f>
        <v>UPM</v>
      </c>
    </row>
    <row r="226" spans="11:13" ht="12.75">
      <c r="K226">
        <v>25</v>
      </c>
      <c r="L226" s="12">
        <f>'POR DIMENSIONES'!CI70</f>
        <v>0</v>
      </c>
      <c r="M226" s="12" t="str">
        <f>'POR DIMENSIONES'!CJ70</f>
        <v>UPNA</v>
      </c>
    </row>
    <row r="227" spans="11:13" ht="12.75">
      <c r="K227">
        <v>25</v>
      </c>
      <c r="L227" s="12">
        <f>'POR DIMENSIONES'!CI71</f>
        <v>0</v>
      </c>
      <c r="M227" s="12" t="str">
        <f>'POR DIMENSIONES'!CJ71</f>
        <v>UPSA</v>
      </c>
    </row>
    <row r="228" spans="11:13" ht="12.75">
      <c r="K228">
        <v>25</v>
      </c>
      <c r="L228" s="12">
        <f>'POR DIMENSIONES'!CI72</f>
        <v>0</v>
      </c>
      <c r="M228" s="12" t="str">
        <f>'POR DIMENSIONES'!CJ72</f>
        <v>UPO</v>
      </c>
    </row>
    <row r="229" spans="11:13" ht="12.75">
      <c r="K229">
        <v>25</v>
      </c>
      <c r="L229" s="12">
        <f>'POR DIMENSIONES'!CI73</f>
        <v>0</v>
      </c>
      <c r="M229" s="12" t="str">
        <f>'POR DIMENSIONES'!CJ73</f>
        <v>UPV</v>
      </c>
    </row>
    <row r="230" spans="11:13" ht="12.75">
      <c r="K230">
        <v>25</v>
      </c>
      <c r="L230" s="12">
        <f>'POR DIMENSIONES'!CI74</f>
        <v>0</v>
      </c>
      <c r="M230" s="12" t="str">
        <f>'POR DIMENSIONES'!CJ74</f>
        <v>URJC</v>
      </c>
    </row>
    <row r="231" spans="11:13" ht="12.75">
      <c r="K231">
        <v>25</v>
      </c>
      <c r="L231" s="12">
        <f>'POR DIMENSIONES'!CI75</f>
        <v>0</v>
      </c>
      <c r="M231" s="12" t="str">
        <f>'POR DIMENSIONES'!CJ75</f>
        <v>URL</v>
      </c>
    </row>
    <row r="232" spans="11:13" ht="12.75">
      <c r="K232">
        <v>25</v>
      </c>
      <c r="L232" s="12">
        <f>'POR DIMENSIONES'!CI76</f>
        <v>0</v>
      </c>
      <c r="M232" s="12" t="str">
        <f>'POR DIMENSIONES'!CJ76</f>
        <v>URV</v>
      </c>
    </row>
    <row r="233" spans="11:13" ht="12.75">
      <c r="K233">
        <v>25</v>
      </c>
      <c r="L233" s="12">
        <f>'POR DIMENSIONES'!CI77</f>
        <v>0</v>
      </c>
      <c r="M233" s="12" t="str">
        <f>'POR DIMENSIONES'!CJ77</f>
        <v>UVIC</v>
      </c>
    </row>
    <row r="234" spans="10:14" ht="12.75">
      <c r="J234" s="16"/>
      <c r="K234" s="16">
        <v>25</v>
      </c>
      <c r="L234" s="17">
        <f>'POR DIMENSIONES'!CI78</f>
        <v>0</v>
      </c>
      <c r="M234" s="17" t="str">
        <f>'POR DIMENSIONES'!CJ78</f>
        <v>VIU</v>
      </c>
      <c r="N234" s="16"/>
    </row>
    <row r="235" spans="10:13" ht="12.75">
      <c r="J235" t="s">
        <v>22</v>
      </c>
      <c r="K235" s="18">
        <v>1</v>
      </c>
      <c r="L235" s="12">
        <f>'POR DIMENSIONES'!CL3</f>
        <v>100</v>
      </c>
      <c r="M235" s="12" t="str">
        <f>'POR DIMENSIONES'!CM3</f>
        <v>UVA (Valladolid)</v>
      </c>
    </row>
    <row r="236" spans="11:13" ht="12.75">
      <c r="K236">
        <v>2</v>
      </c>
      <c r="L236" s="12">
        <f>'POR DIMENSIONES'!CL4</f>
        <v>83.59375</v>
      </c>
      <c r="M236" s="12" t="str">
        <f>'POR DIMENSIONES'!CM4</f>
        <v>UAB</v>
      </c>
    </row>
    <row r="237" spans="11:13" ht="12.75">
      <c r="K237">
        <v>2</v>
      </c>
      <c r="L237" s="12">
        <f>'POR DIMENSIONES'!CL5</f>
        <v>83.59375</v>
      </c>
      <c r="M237" s="12" t="str">
        <f>'POR DIMENSIONES'!CM5</f>
        <v>UAM</v>
      </c>
    </row>
    <row r="238" spans="11:13" ht="12.75">
      <c r="K238">
        <v>2</v>
      </c>
      <c r="L238" s="12">
        <f>'POR DIMENSIONES'!CL6</f>
        <v>83.59375</v>
      </c>
      <c r="M238" s="12" t="str">
        <f>'POR DIMENSIONES'!CM6</f>
        <v>UB</v>
      </c>
    </row>
    <row r="239" spans="11:13" ht="12.75">
      <c r="K239">
        <v>2</v>
      </c>
      <c r="L239" s="12">
        <f>'POR DIMENSIONES'!CL7</f>
        <v>83.59375</v>
      </c>
      <c r="M239" s="12" t="str">
        <f>'POR DIMENSIONES'!CM7</f>
        <v>UCA</v>
      </c>
    </row>
    <row r="240" spans="11:13" ht="12.75">
      <c r="K240">
        <v>2</v>
      </c>
      <c r="L240" s="12">
        <f>'POR DIMENSIONES'!CL8</f>
        <v>83.59375</v>
      </c>
      <c r="M240" s="12" t="str">
        <f>'POR DIMENSIONES'!CM8</f>
        <v>UCM</v>
      </c>
    </row>
    <row r="241" spans="11:13" ht="12.75">
      <c r="K241">
        <v>2</v>
      </c>
      <c r="L241" s="12">
        <f>'POR DIMENSIONES'!CL9</f>
        <v>83.59375</v>
      </c>
      <c r="M241" s="12" t="str">
        <f>'POR DIMENSIONES'!CM9</f>
        <v>UCO</v>
      </c>
    </row>
    <row r="242" spans="11:13" ht="12.75">
      <c r="K242">
        <v>2</v>
      </c>
      <c r="L242" s="12">
        <f>'POR DIMENSIONES'!CL10</f>
        <v>83.59375</v>
      </c>
      <c r="M242" s="12" t="str">
        <f>'POR DIMENSIONES'!CM10</f>
        <v>UCV</v>
      </c>
    </row>
    <row r="243" spans="11:13" ht="12.75">
      <c r="K243">
        <v>2</v>
      </c>
      <c r="L243" s="12">
        <f>'POR DIMENSIONES'!CL11</f>
        <v>83.59375</v>
      </c>
      <c r="M243" s="12" t="str">
        <f>'POR DIMENSIONES'!CM11</f>
        <v>UDC</v>
      </c>
    </row>
    <row r="244" spans="11:13" ht="12.75">
      <c r="K244">
        <v>2</v>
      </c>
      <c r="L244" s="12">
        <f>'POR DIMENSIONES'!CL12</f>
        <v>83.59375</v>
      </c>
      <c r="M244" s="12" t="str">
        <f>'POR DIMENSIONES'!CM12</f>
        <v>UDEUSTO</v>
      </c>
    </row>
    <row r="245" spans="11:13" ht="12.75">
      <c r="K245">
        <v>2</v>
      </c>
      <c r="L245" s="12">
        <f>'POR DIMENSIONES'!CL13</f>
        <v>83.59375</v>
      </c>
      <c r="M245" s="12" t="str">
        <f>'POR DIMENSIONES'!CM13</f>
        <v>UDIMA</v>
      </c>
    </row>
    <row r="246" spans="11:13" ht="12.75">
      <c r="K246">
        <v>2</v>
      </c>
      <c r="L246" s="12">
        <f>'POR DIMENSIONES'!CL14</f>
        <v>83.59375</v>
      </c>
      <c r="M246" s="12" t="str">
        <f>'POR DIMENSIONES'!CM14</f>
        <v>UDL</v>
      </c>
    </row>
    <row r="247" spans="11:13" ht="12.75">
      <c r="K247">
        <v>2</v>
      </c>
      <c r="L247" s="12">
        <f>'POR DIMENSIONES'!CL15</f>
        <v>83.59375</v>
      </c>
      <c r="M247" s="12" t="str">
        <f>'POR DIMENSIONES'!CM15</f>
        <v>UEM</v>
      </c>
    </row>
    <row r="248" spans="11:13" ht="12.75">
      <c r="K248">
        <v>2</v>
      </c>
      <c r="L248" s="12">
        <f>'POR DIMENSIONES'!CL16</f>
        <v>83.59375</v>
      </c>
      <c r="M248" s="12" t="str">
        <f>'POR DIMENSIONES'!CM16</f>
        <v>UEX</v>
      </c>
    </row>
    <row r="249" spans="11:13" ht="12.75">
      <c r="K249">
        <v>2</v>
      </c>
      <c r="L249" s="12">
        <f>'POR DIMENSIONES'!CL17</f>
        <v>83.59375</v>
      </c>
      <c r="M249" s="12" t="str">
        <f>'POR DIMENSIONES'!CM17</f>
        <v>UGR</v>
      </c>
    </row>
    <row r="250" spans="11:13" ht="12.75">
      <c r="K250">
        <v>2</v>
      </c>
      <c r="L250" s="12">
        <f>'POR DIMENSIONES'!CL18</f>
        <v>83.59375</v>
      </c>
      <c r="M250" s="12" t="str">
        <f>'POR DIMENSIONES'!CM18</f>
        <v>UHU</v>
      </c>
    </row>
    <row r="251" spans="11:13" ht="12.75">
      <c r="K251">
        <v>2</v>
      </c>
      <c r="L251" s="12">
        <f>'POR DIMENSIONES'!CL19</f>
        <v>83.59375</v>
      </c>
      <c r="M251" s="12" t="str">
        <f>'POR DIMENSIONES'!CM19</f>
        <v>UJA</v>
      </c>
    </row>
    <row r="252" spans="11:13" ht="12.75">
      <c r="K252">
        <v>2</v>
      </c>
      <c r="L252" s="12">
        <f>'POR DIMENSIONES'!CL20</f>
        <v>100</v>
      </c>
      <c r="M252" s="12" t="str">
        <f>'POR DIMENSIONES'!CM20</f>
        <v>ULL</v>
      </c>
    </row>
    <row r="253" spans="11:13" ht="12.75">
      <c r="K253">
        <v>2</v>
      </c>
      <c r="L253" s="12">
        <f>'POR DIMENSIONES'!CL21</f>
        <v>83.59375</v>
      </c>
      <c r="M253" s="12" t="str">
        <f>'POR DIMENSIONES'!CM21</f>
        <v>ULPGC</v>
      </c>
    </row>
    <row r="254" spans="11:13" ht="12.75">
      <c r="K254">
        <v>2</v>
      </c>
      <c r="L254" s="12">
        <f>'POR DIMENSIONES'!CL22</f>
        <v>83.59375</v>
      </c>
      <c r="M254" s="12" t="str">
        <f>'POR DIMENSIONES'!CM22</f>
        <v>UMA</v>
      </c>
    </row>
    <row r="255" spans="11:13" ht="12.75">
      <c r="K255">
        <v>2</v>
      </c>
      <c r="L255" s="12">
        <f>'POR DIMENSIONES'!CL23</f>
        <v>83.59375</v>
      </c>
      <c r="M255" s="12" t="str">
        <f>'POR DIMENSIONES'!CM23</f>
        <v>MU</v>
      </c>
    </row>
    <row r="256" spans="11:13" ht="12.75">
      <c r="K256">
        <v>2</v>
      </c>
      <c r="L256" s="12">
        <f>'POR DIMENSIONES'!CL24</f>
        <v>83.59375</v>
      </c>
      <c r="M256" s="12" t="str">
        <f>'POR DIMENSIONES'!CM24</f>
        <v>UM</v>
      </c>
    </row>
    <row r="257" spans="11:13" ht="12.75">
      <c r="K257">
        <v>2</v>
      </c>
      <c r="L257" s="12">
        <f>'POR DIMENSIONES'!CL25</f>
        <v>83.59375</v>
      </c>
      <c r="M257" s="12" t="str">
        <f>'POR DIMENSIONES'!CM25</f>
        <v>UNEBRIJA</v>
      </c>
    </row>
    <row r="258" spans="11:13" ht="12.75">
      <c r="K258">
        <v>2</v>
      </c>
      <c r="L258" s="12">
        <f>'POR DIMENSIONES'!CL26</f>
        <v>83.59375</v>
      </c>
      <c r="M258" s="12" t="str">
        <f>'POR DIMENSIONES'!CM26</f>
        <v>UNED</v>
      </c>
    </row>
    <row r="259" spans="11:13" ht="12.75">
      <c r="K259">
        <v>2</v>
      </c>
      <c r="L259" s="12">
        <f>'POR DIMENSIONES'!CL27</f>
        <v>83.59375</v>
      </c>
      <c r="M259" s="12" t="str">
        <f>'POR DIMENSIONES'!CM27</f>
        <v>UNILEON</v>
      </c>
    </row>
    <row r="260" spans="11:13" ht="12.75">
      <c r="K260">
        <v>2</v>
      </c>
      <c r="L260" s="12">
        <f>'POR DIMENSIONES'!CL28</f>
        <v>83.59375</v>
      </c>
      <c r="M260" s="12" t="str">
        <f>'POR DIMENSIONES'!CM28</f>
        <v>UNIOVI</v>
      </c>
    </row>
    <row r="261" spans="11:13" ht="12.75">
      <c r="K261">
        <v>2</v>
      </c>
      <c r="L261" s="12">
        <f>'POR DIMENSIONES'!CL29</f>
        <v>83.59375</v>
      </c>
      <c r="M261" s="12" t="str">
        <f>'POR DIMENSIONES'!CM29</f>
        <v>UOC</v>
      </c>
    </row>
    <row r="262" spans="11:13" ht="12.75">
      <c r="K262">
        <v>2</v>
      </c>
      <c r="L262" s="12">
        <f>'POR DIMENSIONES'!CL30</f>
        <v>83.59375</v>
      </c>
      <c r="M262" s="12" t="str">
        <f>'POR DIMENSIONES'!CM30</f>
        <v>UPC</v>
      </c>
    </row>
    <row r="263" spans="11:13" ht="12.75">
      <c r="K263">
        <v>2</v>
      </c>
      <c r="L263" s="12">
        <f>'POR DIMENSIONES'!CL31</f>
        <v>83.59375</v>
      </c>
      <c r="M263" s="12" t="str">
        <f>'POR DIMENSIONES'!CM31</f>
        <v>UPCT</v>
      </c>
    </row>
    <row r="264" spans="11:13" ht="12.75">
      <c r="K264">
        <v>2</v>
      </c>
      <c r="L264" s="12">
        <f>'POR DIMENSIONES'!CL32</f>
        <v>83.59375</v>
      </c>
      <c r="M264" s="12" t="str">
        <f>'POR DIMENSIONES'!CM32</f>
        <v>UPF</v>
      </c>
    </row>
    <row r="265" spans="11:13" ht="12.75">
      <c r="K265">
        <v>2</v>
      </c>
      <c r="L265" s="12">
        <f>'POR DIMENSIONES'!CL33</f>
        <v>83.59375</v>
      </c>
      <c r="M265" s="12" t="str">
        <f>'POR DIMENSIONES'!CM33</f>
        <v>UPM</v>
      </c>
    </row>
    <row r="266" spans="11:13" ht="12.75">
      <c r="K266">
        <v>2</v>
      </c>
      <c r="L266" s="12">
        <f>'POR DIMENSIONES'!CL34</f>
        <v>83.59375</v>
      </c>
      <c r="M266" s="12" t="str">
        <f>'POR DIMENSIONES'!CM34</f>
        <v>UPSA</v>
      </c>
    </row>
    <row r="267" spans="11:13" ht="12.75">
      <c r="K267">
        <v>2</v>
      </c>
      <c r="L267" s="12">
        <f>'POR DIMENSIONES'!CL35</f>
        <v>83.59375</v>
      </c>
      <c r="M267" s="12" t="str">
        <f>'POR DIMENSIONES'!CM35</f>
        <v>UPV</v>
      </c>
    </row>
    <row r="268" spans="11:13" ht="12.75">
      <c r="K268">
        <v>2</v>
      </c>
      <c r="L268" s="12">
        <f>'POR DIMENSIONES'!CL36</f>
        <v>83.59375</v>
      </c>
      <c r="M268" s="12" t="str">
        <f>'POR DIMENSIONES'!CM36</f>
        <v>URL</v>
      </c>
    </row>
    <row r="269" spans="11:13" ht="12.75">
      <c r="K269">
        <v>2</v>
      </c>
      <c r="L269" s="12">
        <f>'POR DIMENSIONES'!CL37</f>
        <v>83.59375</v>
      </c>
      <c r="M269" s="12" t="str">
        <f>'POR DIMENSIONES'!CM37</f>
        <v>URV</v>
      </c>
    </row>
    <row r="270" spans="11:13" ht="12.75">
      <c r="K270">
        <v>2</v>
      </c>
      <c r="L270" s="12">
        <f>'POR DIMENSIONES'!CL38</f>
        <v>83.59375</v>
      </c>
      <c r="M270" s="12" t="str">
        <f>'POR DIMENSIONES'!CM38</f>
        <v>USAL</v>
      </c>
    </row>
    <row r="271" spans="11:13" ht="12.75">
      <c r="K271">
        <v>2</v>
      </c>
      <c r="L271" s="12">
        <f>'POR DIMENSIONES'!CL39</f>
        <v>83.59375</v>
      </c>
      <c r="M271" s="12" t="str">
        <f>'POR DIMENSIONES'!CM39</f>
        <v>USJ</v>
      </c>
    </row>
    <row r="272" spans="11:13" ht="12.75">
      <c r="K272">
        <v>2</v>
      </c>
      <c r="L272" s="12">
        <f>'POR DIMENSIONES'!CL40</f>
        <v>83.59375</v>
      </c>
      <c r="M272" s="12" t="str">
        <f>'POR DIMENSIONES'!CM40</f>
        <v>UV (Valencia)</v>
      </c>
    </row>
    <row r="273" spans="11:13" ht="12.75">
      <c r="K273">
        <v>2</v>
      </c>
      <c r="L273" s="12">
        <f>'POR DIMENSIONES'!CL41</f>
        <v>83.59375</v>
      </c>
      <c r="M273" s="12" t="str">
        <f>'POR DIMENSIONES'!CM41</f>
        <v>UV</v>
      </c>
    </row>
    <row r="274" spans="11:13" ht="12.75">
      <c r="K274">
        <v>2</v>
      </c>
      <c r="L274" s="12">
        <f>'POR DIMENSIONES'!CL42</f>
        <v>83.59375</v>
      </c>
      <c r="M274" s="12" t="str">
        <f>'POR DIMENSIONES'!CM42</f>
        <v>VIU</v>
      </c>
    </row>
    <row r="275" spans="11:13" ht="12.75">
      <c r="K275">
        <v>2</v>
      </c>
      <c r="L275" s="12">
        <f>'POR DIMENSIONES'!CL43</f>
        <v>83.59375</v>
      </c>
      <c r="M275" s="12" t="str">
        <f>'POR DIMENSIONES'!CM43</f>
        <v>UZ</v>
      </c>
    </row>
    <row r="276" spans="11:13" ht="12.75">
      <c r="K276" s="14">
        <f>1+K275</f>
        <v>3</v>
      </c>
      <c r="L276" s="12">
        <f>'POR DIMENSIONES'!CL44</f>
        <v>79.68749999999999</v>
      </c>
      <c r="M276" s="12" t="str">
        <f>'POR DIMENSIONES'!CM44</f>
        <v>UNIA</v>
      </c>
    </row>
    <row r="277" spans="11:13" ht="12.75">
      <c r="K277" s="14">
        <f>1+K276</f>
        <v>4</v>
      </c>
      <c r="L277" s="12">
        <f>'POR DIMENSIONES'!CL45</f>
        <v>71.87500000000001</v>
      </c>
      <c r="M277" s="12" t="str">
        <f>'POR DIMENSIONES'!CM45</f>
        <v>EHU</v>
      </c>
    </row>
    <row r="278" spans="11:13" ht="12.75">
      <c r="K278" s="14">
        <f>1+K277</f>
        <v>5</v>
      </c>
      <c r="L278" s="12">
        <f>'POR DIMENSIONES'!CL46</f>
        <v>62.50000000000001</v>
      </c>
      <c r="M278" s="12" t="str">
        <f>'POR DIMENSIONES'!CM46</f>
        <v>UIC</v>
      </c>
    </row>
    <row r="279" spans="11:13" ht="12.75">
      <c r="K279">
        <v>6</v>
      </c>
      <c r="L279" s="12">
        <f>'POR DIMENSIONES'!CL47</f>
        <v>55.46875000000002</v>
      </c>
      <c r="M279" s="12" t="str">
        <f>'POR DIMENSIONES'!CM47</f>
        <v>UC3M</v>
      </c>
    </row>
    <row r="280" spans="11:13" ht="12.75">
      <c r="K280">
        <v>6</v>
      </c>
      <c r="L280" s="12">
        <f>'POR DIMENSIONES'!CL48</f>
        <v>55.46875000000002</v>
      </c>
      <c r="M280" s="12" t="str">
        <f>'POR DIMENSIONES'!CM48</f>
        <v>UCJC</v>
      </c>
    </row>
    <row r="281" spans="11:13" ht="12.75">
      <c r="K281">
        <v>6</v>
      </c>
      <c r="L281" s="12">
        <f>'POR DIMENSIONES'!CL49</f>
        <v>55.46875000000002</v>
      </c>
      <c r="M281" s="12" t="str">
        <f>'POR DIMENSIONES'!CM49</f>
        <v>UCLM</v>
      </c>
    </row>
    <row r="282" spans="11:13" ht="12.75">
      <c r="K282">
        <v>6</v>
      </c>
      <c r="L282" s="12">
        <f>'POR DIMENSIONES'!CL50</f>
        <v>55.46875000000002</v>
      </c>
      <c r="M282" s="12" t="str">
        <f>'POR DIMENSIONES'!CM50</f>
        <v>UIB</v>
      </c>
    </row>
    <row r="283" spans="11:13" ht="12.75">
      <c r="K283">
        <v>6</v>
      </c>
      <c r="L283" s="12">
        <f>'POR DIMENSIONES'!CL51</f>
        <v>55.46875000000002</v>
      </c>
      <c r="M283" s="12" t="str">
        <f>'POR DIMENSIONES'!CM51</f>
        <v>UJI</v>
      </c>
    </row>
    <row r="284" spans="11:13" ht="12.75">
      <c r="K284" s="14">
        <f>1+K283</f>
        <v>7</v>
      </c>
      <c r="L284" s="12">
        <f>'POR DIMENSIONES'!CL52</f>
        <v>51.562499999999986</v>
      </c>
      <c r="M284" s="12" t="str">
        <f>'POR DIMENSIONES'!CM52</f>
        <v>UDG</v>
      </c>
    </row>
    <row r="285" spans="11:13" ht="12.75">
      <c r="K285">
        <v>8</v>
      </c>
      <c r="L285" s="12">
        <f>'POR DIMENSIONES'!CL53</f>
        <v>49.21874999999999</v>
      </c>
      <c r="M285" s="12" t="str">
        <f>'POR DIMENSIONES'!CM53</f>
        <v>UA</v>
      </c>
    </row>
    <row r="286" spans="11:13" ht="12.75">
      <c r="K286">
        <v>8</v>
      </c>
      <c r="L286" s="12">
        <f>'POR DIMENSIONES'!CL54</f>
        <v>49.21874999999999</v>
      </c>
      <c r="M286" s="12" t="str">
        <f>'POR DIMENSIONES'!CM54</f>
        <v>UAL</v>
      </c>
    </row>
    <row r="287" spans="11:13" ht="12.75">
      <c r="K287">
        <v>8</v>
      </c>
      <c r="L287" s="12">
        <f>'POR DIMENSIONES'!CL55</f>
        <v>49.21874999999999</v>
      </c>
      <c r="M287" s="12" t="str">
        <f>'POR DIMENSIONES'!CM55</f>
        <v>UAO</v>
      </c>
    </row>
    <row r="288" spans="11:13" ht="12.75">
      <c r="K288">
        <v>8</v>
      </c>
      <c r="L288" s="12">
        <f>'POR DIMENSIONES'!CL56</f>
        <v>49.21874999999999</v>
      </c>
      <c r="M288" s="12" t="str">
        <f>'POR DIMENSIONES'!CM56</f>
        <v>UAX</v>
      </c>
    </row>
    <row r="289" spans="11:13" ht="12.75">
      <c r="K289">
        <v>8</v>
      </c>
      <c r="L289" s="12">
        <f>'POR DIMENSIONES'!CL57</f>
        <v>49.21874999999999</v>
      </c>
      <c r="M289" s="12" t="str">
        <f>'POR DIMENSIONES'!CM57</f>
        <v>UBU</v>
      </c>
    </row>
    <row r="290" spans="11:13" ht="12.75">
      <c r="K290">
        <v>8</v>
      </c>
      <c r="L290" s="12">
        <f>'POR DIMENSIONES'!CL58</f>
        <v>49.21874999999999</v>
      </c>
      <c r="M290" s="12" t="str">
        <f>'POR DIMENSIONES'!CM58</f>
        <v>UCAM</v>
      </c>
    </row>
    <row r="291" spans="11:13" ht="12.75">
      <c r="K291">
        <v>8</v>
      </c>
      <c r="L291" s="12">
        <f>'POR DIMENSIONES'!CL59</f>
        <v>49.21874999999999</v>
      </c>
      <c r="M291" s="12" t="str">
        <f>'POR DIMENSIONES'!CM59</f>
        <v>UCAV</v>
      </c>
    </row>
    <row r="292" spans="11:13" ht="12.75">
      <c r="K292">
        <v>8</v>
      </c>
      <c r="L292" s="12">
        <f>'POR DIMENSIONES'!CL60</f>
        <v>49.21874999999999</v>
      </c>
      <c r="M292" s="12" t="str">
        <f>'POR DIMENSIONES'!CM60</f>
        <v>CEU-USP</v>
      </c>
    </row>
    <row r="293" spans="11:13" ht="12.75">
      <c r="K293">
        <v>8</v>
      </c>
      <c r="L293" s="12">
        <f>'POR DIMENSIONES'!CL61</f>
        <v>49.21874999999999</v>
      </c>
      <c r="M293" s="12" t="str">
        <f>'POR DIMENSIONES'!CM61</f>
        <v>IE</v>
      </c>
    </row>
    <row r="294" spans="11:13" ht="12.75">
      <c r="K294">
        <v>8</v>
      </c>
      <c r="L294" s="12">
        <f>'POR DIMENSIONES'!CL62</f>
        <v>49.21874999999999</v>
      </c>
      <c r="M294" s="12" t="str">
        <f>'POR DIMENSIONES'!CM62</f>
        <v>UIMP</v>
      </c>
    </row>
    <row r="295" spans="11:13" ht="12.75">
      <c r="K295">
        <v>8</v>
      </c>
      <c r="L295" s="12">
        <f>'POR DIMENSIONES'!CL63</f>
        <v>49.21874999999999</v>
      </c>
      <c r="M295" s="12" t="str">
        <f>'POR DIMENSIONES'!CM63</f>
        <v>UNIRIOJA</v>
      </c>
    </row>
    <row r="296" spans="11:13" ht="12.75">
      <c r="K296">
        <v>8</v>
      </c>
      <c r="L296" s="12">
        <f>'POR DIMENSIONES'!CL64</f>
        <v>49.21874999999999</v>
      </c>
      <c r="M296" s="12" t="str">
        <f>'POR DIMENSIONES'!CM64</f>
        <v>UNAV</v>
      </c>
    </row>
    <row r="297" spans="11:13" ht="12.75">
      <c r="K297">
        <v>8</v>
      </c>
      <c r="L297" s="12">
        <f>'POR DIMENSIONES'!CL65</f>
        <v>49.21874999999999</v>
      </c>
      <c r="M297" s="12" t="str">
        <f>'POR DIMENSIONES'!CM65</f>
        <v>UPNA</v>
      </c>
    </row>
    <row r="298" spans="11:13" ht="12.75">
      <c r="K298">
        <v>8</v>
      </c>
      <c r="L298" s="12">
        <f>'POR DIMENSIONES'!CL66</f>
        <v>49.21874999999999</v>
      </c>
      <c r="M298" s="12" t="str">
        <f>'POR DIMENSIONES'!CM66</f>
        <v>UPO</v>
      </c>
    </row>
    <row r="299" spans="11:13" ht="12.75">
      <c r="K299">
        <v>8</v>
      </c>
      <c r="L299" s="12">
        <f>'POR DIMENSIONES'!CL67</f>
        <v>49.21874999999999</v>
      </c>
      <c r="M299" s="12" t="str">
        <f>'POR DIMENSIONES'!CM67</f>
        <v>URJC</v>
      </c>
    </row>
    <row r="300" spans="11:13" ht="12.75">
      <c r="K300">
        <v>8</v>
      </c>
      <c r="L300" s="12">
        <f>'POR DIMENSIONES'!CL68</f>
        <v>49.21874999999999</v>
      </c>
      <c r="M300" s="12" t="str">
        <f>'POR DIMENSIONES'!CM68</f>
        <v>US</v>
      </c>
    </row>
    <row r="301" spans="11:13" ht="12.75">
      <c r="K301">
        <v>8</v>
      </c>
      <c r="L301" s="12">
        <f>'POR DIMENSIONES'!CL69</f>
        <v>49.21874999999999</v>
      </c>
      <c r="M301" s="12" t="str">
        <f>'POR DIMENSIONES'!CM69</f>
        <v>USC</v>
      </c>
    </row>
    <row r="302" spans="11:13" ht="12.75">
      <c r="K302">
        <v>8</v>
      </c>
      <c r="L302" s="12">
        <f>'POR DIMENSIONES'!CL70</f>
        <v>49.21874999999999</v>
      </c>
      <c r="M302" s="12" t="str">
        <f>'POR DIMENSIONES'!CM70</f>
        <v>UVIC</v>
      </c>
    </row>
    <row r="303" spans="11:13" ht="12.75">
      <c r="K303">
        <v>9</v>
      </c>
      <c r="L303" s="12">
        <f>'POR DIMENSIONES'!CL71</f>
        <v>21.093749999999993</v>
      </c>
      <c r="M303" s="12" t="str">
        <f>'POR DIMENSIONES'!CM71</f>
        <v>UAH</v>
      </c>
    </row>
    <row r="304" spans="11:13" ht="12.75">
      <c r="K304">
        <v>9</v>
      </c>
      <c r="L304" s="12">
        <f>'POR DIMENSIONES'!CL72</f>
        <v>21.093749999999993</v>
      </c>
      <c r="M304" s="12" t="str">
        <f>'POR DIMENSIONES'!CM72</f>
        <v>UC</v>
      </c>
    </row>
    <row r="305" spans="11:13" ht="12.75">
      <c r="K305">
        <v>9</v>
      </c>
      <c r="L305" s="12">
        <f>'POR DIMENSIONES'!CL73</f>
        <v>21.093749999999993</v>
      </c>
      <c r="M305" s="12" t="str">
        <f>'POR DIMENSIONES'!CM73</f>
        <v>UEMC</v>
      </c>
    </row>
    <row r="306" spans="11:13" ht="12.75">
      <c r="K306">
        <v>9</v>
      </c>
      <c r="L306" s="12">
        <f>'POR DIMENSIONES'!CL74</f>
        <v>21.093749999999993</v>
      </c>
      <c r="M306" s="12" t="str">
        <f>'POR DIMENSIONES'!CM74</f>
        <v>UFV</v>
      </c>
    </row>
    <row r="307" spans="11:13" ht="12.75">
      <c r="K307">
        <v>9</v>
      </c>
      <c r="L307" s="12">
        <f>'POR DIMENSIONES'!CL75</f>
        <v>21.093749999999993</v>
      </c>
      <c r="M307" s="12" t="str">
        <f>'POR DIMENSIONES'!CM75</f>
        <v>UMH</v>
      </c>
    </row>
    <row r="308" spans="11:13" ht="12.75">
      <c r="K308">
        <v>9</v>
      </c>
      <c r="L308" s="12">
        <f>'POR DIMENSIONES'!CL76</f>
        <v>21.093749999999993</v>
      </c>
      <c r="M308" s="12" t="str">
        <f>'POR DIMENSIONES'!CM76</f>
        <v>UNIR</v>
      </c>
    </row>
    <row r="309" spans="11:13" ht="12.75">
      <c r="K309">
        <v>9</v>
      </c>
      <c r="L309" s="12">
        <f>'POR DIMENSIONES'!CL77</f>
        <v>21.093749999999993</v>
      </c>
      <c r="M309" s="12" t="str">
        <f>'POR DIMENSIONES'!CM77</f>
        <v>UPCOMILLAS</v>
      </c>
    </row>
    <row r="310" spans="10:14" ht="12.75">
      <c r="J310" s="16"/>
      <c r="K310" s="16">
        <f>1+K309</f>
        <v>10</v>
      </c>
      <c r="L310" s="17">
        <f>'POR DIMENSIONES'!CL78</f>
        <v>0</v>
      </c>
      <c r="M310" s="17" t="str">
        <f>'POR DIMENSIONES'!CM78</f>
        <v>UCHCEU</v>
      </c>
      <c r="N310" s="16"/>
    </row>
    <row r="311" spans="10:13" ht="12.75">
      <c r="J311" t="s">
        <v>23</v>
      </c>
      <c r="K311" s="18">
        <v>1</v>
      </c>
      <c r="L311" s="12">
        <f>'POR DIMENSIONES'!CO3</f>
        <v>100</v>
      </c>
      <c r="M311" s="12" t="str">
        <f>'POR DIMENSIONES'!CP3</f>
        <v>UZ</v>
      </c>
    </row>
    <row r="312" spans="11:13" ht="12.75">
      <c r="K312" s="18">
        <f>1+K311</f>
        <v>2</v>
      </c>
      <c r="L312" s="12">
        <f>'POR DIMENSIONES'!CO4</f>
        <v>100</v>
      </c>
      <c r="M312" s="12" t="str">
        <f>'POR DIMENSIONES'!CP4</f>
        <v>US</v>
      </c>
    </row>
    <row r="313" spans="11:13" ht="12.75">
      <c r="K313" s="18">
        <f>1+K312</f>
        <v>3</v>
      </c>
      <c r="L313" s="12">
        <f>'POR DIMENSIONES'!CO5</f>
        <v>100</v>
      </c>
      <c r="M313" s="12" t="str">
        <f>'POR DIMENSIONES'!CP5</f>
        <v>ULL</v>
      </c>
    </row>
    <row r="314" spans="11:13" ht="12.75">
      <c r="K314" s="18">
        <f>1+K313</f>
        <v>4</v>
      </c>
      <c r="L314" s="12">
        <f>'POR DIMENSIONES'!CO6</f>
        <v>100</v>
      </c>
      <c r="M314" s="12" t="str">
        <f>'POR DIMENSIONES'!CP6</f>
        <v>UJA</v>
      </c>
    </row>
    <row r="315" spans="11:13" ht="12.75">
      <c r="K315" s="18">
        <f>1+K314</f>
        <v>5</v>
      </c>
      <c r="L315" s="12">
        <f>'POR DIMENSIONES'!CO7</f>
        <v>100</v>
      </c>
      <c r="M315" s="12" t="str">
        <f>'POR DIMENSIONES'!CP7</f>
        <v>UGR</v>
      </c>
    </row>
    <row r="316" spans="11:13" ht="12.75">
      <c r="K316" s="18">
        <v>6</v>
      </c>
      <c r="L316" s="12">
        <f>'POR DIMENSIONES'!CO8</f>
        <v>24.96706189816084</v>
      </c>
      <c r="M316" s="12" t="str">
        <f>'POR DIMENSIONES'!CP8</f>
        <v>UVA (Valladolid)</v>
      </c>
    </row>
    <row r="317" spans="11:13" ht="12.75">
      <c r="K317" s="18">
        <v>6</v>
      </c>
      <c r="L317" s="12">
        <f>'POR DIMENSIONES'!CO9</f>
        <v>24.96706189816084</v>
      </c>
      <c r="M317" s="12" t="str">
        <f>'POR DIMENSIONES'!CP9</f>
        <v>UV (Valencia)</v>
      </c>
    </row>
    <row r="318" spans="11:13" ht="12.75">
      <c r="K318" s="18">
        <v>6</v>
      </c>
      <c r="L318" s="12">
        <f>'POR DIMENSIONES'!CO10</f>
        <v>24.96706189816084</v>
      </c>
      <c r="M318" s="12" t="str">
        <f>'POR DIMENSIONES'!CP10</f>
        <v>UV</v>
      </c>
    </row>
    <row r="319" spans="11:13" ht="12.75">
      <c r="K319" s="18">
        <v>6</v>
      </c>
      <c r="L319" s="12">
        <f>'POR DIMENSIONES'!CO11</f>
        <v>24.96706189816084</v>
      </c>
      <c r="M319" s="12" t="str">
        <f>'POR DIMENSIONES'!CP11</f>
        <v>USJ</v>
      </c>
    </row>
    <row r="320" spans="11:13" ht="12.75">
      <c r="K320" s="18">
        <v>6</v>
      </c>
      <c r="L320" s="12">
        <f>'POR DIMENSIONES'!CO12</f>
        <v>24.96706189816084</v>
      </c>
      <c r="M320" s="12" t="str">
        <f>'POR DIMENSIONES'!CP12</f>
        <v>USC</v>
      </c>
    </row>
    <row r="321" spans="11:13" ht="12.75">
      <c r="K321" s="18">
        <v>6</v>
      </c>
      <c r="L321" s="12">
        <f>'POR DIMENSIONES'!CO13</f>
        <v>24.96706189816084</v>
      </c>
      <c r="M321" s="12" t="str">
        <f>'POR DIMENSIONES'!CP13</f>
        <v>USAL</v>
      </c>
    </row>
    <row r="322" spans="11:13" ht="12.75">
      <c r="K322" s="18">
        <v>6</v>
      </c>
      <c r="L322" s="12">
        <f>'POR DIMENSIONES'!CO14</f>
        <v>24.96706189816084</v>
      </c>
      <c r="M322" s="12" t="str">
        <f>'POR DIMENSIONES'!CP14</f>
        <v>URV</v>
      </c>
    </row>
    <row r="323" spans="11:13" ht="12.75">
      <c r="K323" s="18">
        <v>6</v>
      </c>
      <c r="L323" s="12">
        <f>'POR DIMENSIONES'!CO15</f>
        <v>24.96706189816084</v>
      </c>
      <c r="M323" s="12" t="str">
        <f>'POR DIMENSIONES'!CP15</f>
        <v>URL</v>
      </c>
    </row>
    <row r="324" spans="11:13" ht="12.75">
      <c r="K324" s="18">
        <v>6</v>
      </c>
      <c r="L324" s="12">
        <f>'POR DIMENSIONES'!CO16</f>
        <v>24.96706189816084</v>
      </c>
      <c r="M324" s="12" t="str">
        <f>'POR DIMENSIONES'!CP16</f>
        <v>URJC</v>
      </c>
    </row>
    <row r="325" spans="11:13" ht="12.75">
      <c r="K325" s="18">
        <v>6</v>
      </c>
      <c r="L325" s="12">
        <f>'POR DIMENSIONES'!CO17</f>
        <v>24.96706189816084</v>
      </c>
      <c r="M325" s="12" t="str">
        <f>'POR DIMENSIONES'!CP17</f>
        <v>UPV</v>
      </c>
    </row>
    <row r="326" spans="11:13" ht="12.75">
      <c r="K326" s="18">
        <v>6</v>
      </c>
      <c r="L326" s="12">
        <f>'POR DIMENSIONES'!CO18</f>
        <v>24.96706189816084</v>
      </c>
      <c r="M326" s="12" t="str">
        <f>'POR DIMENSIONES'!CP18</f>
        <v>UPSA</v>
      </c>
    </row>
    <row r="327" spans="11:13" ht="12.75">
      <c r="K327" s="18">
        <v>6</v>
      </c>
      <c r="L327" s="12">
        <f>'POR DIMENSIONES'!CO19</f>
        <v>24.96706189816084</v>
      </c>
      <c r="M327" s="12" t="str">
        <f>'POR DIMENSIONES'!CP19</f>
        <v>UPO</v>
      </c>
    </row>
    <row r="328" spans="11:13" ht="12.75">
      <c r="K328" s="18">
        <v>6</v>
      </c>
      <c r="L328" s="12">
        <f>'POR DIMENSIONES'!CO20</f>
        <v>24.96706189816084</v>
      </c>
      <c r="M328" s="12" t="str">
        <f>'POR DIMENSIONES'!CP20</f>
        <v>UPNA</v>
      </c>
    </row>
    <row r="329" spans="11:13" ht="12.75">
      <c r="K329" s="18">
        <v>6</v>
      </c>
      <c r="L329" s="12">
        <f>'POR DIMENSIONES'!CO21</f>
        <v>24.96706189816084</v>
      </c>
      <c r="M329" s="12" t="str">
        <f>'POR DIMENSIONES'!CP21</f>
        <v>UPM</v>
      </c>
    </row>
    <row r="330" spans="11:13" ht="12.75">
      <c r="K330" s="18">
        <v>6</v>
      </c>
      <c r="L330" s="12">
        <f>'POR DIMENSIONES'!CO22</f>
        <v>24.96706189816084</v>
      </c>
      <c r="M330" s="12" t="str">
        <f>'POR DIMENSIONES'!CP22</f>
        <v>UPF</v>
      </c>
    </row>
    <row r="331" spans="11:13" ht="12.75">
      <c r="K331" s="18">
        <v>6</v>
      </c>
      <c r="L331" s="12">
        <f>'POR DIMENSIONES'!CO23</f>
        <v>24.96706189816084</v>
      </c>
      <c r="M331" s="12" t="str">
        <f>'POR DIMENSIONES'!CP23</f>
        <v>UPCT</v>
      </c>
    </row>
    <row r="332" spans="11:13" ht="12.75">
      <c r="K332" s="18">
        <v>6</v>
      </c>
      <c r="L332" s="12">
        <f>'POR DIMENSIONES'!CO24</f>
        <v>24.96706189816084</v>
      </c>
      <c r="M332" s="12" t="str">
        <f>'POR DIMENSIONES'!CP24</f>
        <v>UPCOMILLAS</v>
      </c>
    </row>
    <row r="333" spans="11:13" ht="12.75">
      <c r="K333" s="18">
        <v>6</v>
      </c>
      <c r="L333" s="12">
        <f>'POR DIMENSIONES'!CO25</f>
        <v>24.96706189816084</v>
      </c>
      <c r="M333" s="12" t="str">
        <f>'POR DIMENSIONES'!CP25</f>
        <v>UPC</v>
      </c>
    </row>
    <row r="334" spans="11:13" ht="12.75">
      <c r="K334" s="18">
        <v>6</v>
      </c>
      <c r="L334" s="12">
        <f>'POR DIMENSIONES'!CO26</f>
        <v>24.96706189816084</v>
      </c>
      <c r="M334" s="12" t="str">
        <f>'POR DIMENSIONES'!CP26</f>
        <v>UOC</v>
      </c>
    </row>
    <row r="335" spans="11:13" ht="12.75">
      <c r="K335" s="18">
        <v>6</v>
      </c>
      <c r="L335" s="12">
        <f>'POR DIMENSIONES'!CO27</f>
        <v>24.96706189816084</v>
      </c>
      <c r="M335" s="12" t="str">
        <f>'POR DIMENSIONES'!CP27</f>
        <v>UNIRIOJA</v>
      </c>
    </row>
    <row r="336" spans="11:13" ht="12.75">
      <c r="K336" s="18">
        <v>6</v>
      </c>
      <c r="L336" s="12">
        <f>'POR DIMENSIONES'!CO28</f>
        <v>24.96706189816084</v>
      </c>
      <c r="M336" s="12" t="str">
        <f>'POR DIMENSIONES'!CP28</f>
        <v>UNIOVI</v>
      </c>
    </row>
    <row r="337" spans="11:13" ht="12.75">
      <c r="K337" s="18">
        <v>6</v>
      </c>
      <c r="L337" s="12">
        <f>'POR DIMENSIONES'!CO29</f>
        <v>24.96706189816084</v>
      </c>
      <c r="M337" s="12" t="str">
        <f>'POR DIMENSIONES'!CP29</f>
        <v>UNILEON</v>
      </c>
    </row>
    <row r="338" spans="11:13" ht="12.75">
      <c r="K338" s="18">
        <v>6</v>
      </c>
      <c r="L338" s="12">
        <f>'POR DIMENSIONES'!CO30</f>
        <v>24.96706189816084</v>
      </c>
      <c r="M338" s="12" t="str">
        <f>'POR DIMENSIONES'!CP30</f>
        <v>UNIA</v>
      </c>
    </row>
    <row r="339" spans="11:13" ht="12.75">
      <c r="K339" s="18">
        <v>6</v>
      </c>
      <c r="L339" s="12">
        <f>'POR DIMENSIONES'!CO31</f>
        <v>24.96706189816084</v>
      </c>
      <c r="M339" s="12" t="str">
        <f>'POR DIMENSIONES'!CP31</f>
        <v>UNED</v>
      </c>
    </row>
    <row r="340" spans="11:13" ht="12.75">
      <c r="K340" s="18">
        <v>6</v>
      </c>
      <c r="L340" s="12">
        <f>'POR DIMENSIONES'!CO32</f>
        <v>24.96706189816084</v>
      </c>
      <c r="M340" s="12" t="str">
        <f>'POR DIMENSIONES'!CP32</f>
        <v>UNEBRIJA</v>
      </c>
    </row>
    <row r="341" spans="11:13" ht="12.75">
      <c r="K341" s="18">
        <v>6</v>
      </c>
      <c r="L341" s="12">
        <f>'POR DIMENSIONES'!CO33</f>
        <v>24.96706189816084</v>
      </c>
      <c r="M341" s="12" t="str">
        <f>'POR DIMENSIONES'!CP33</f>
        <v>UNAV</v>
      </c>
    </row>
    <row r="342" spans="11:13" ht="12.75">
      <c r="K342" s="18">
        <v>6</v>
      </c>
      <c r="L342" s="12">
        <f>'POR DIMENSIONES'!CO34</f>
        <v>24.96706189816084</v>
      </c>
      <c r="M342" s="12" t="str">
        <f>'POR DIMENSIONES'!CP34</f>
        <v>UMH</v>
      </c>
    </row>
    <row r="343" spans="11:13" ht="12.75">
      <c r="K343" s="18">
        <v>6</v>
      </c>
      <c r="L343" s="12">
        <f>'POR DIMENSIONES'!CO35</f>
        <v>24.96706189816084</v>
      </c>
      <c r="M343" s="12" t="str">
        <f>'POR DIMENSIONES'!CP35</f>
        <v>UMA</v>
      </c>
    </row>
    <row r="344" spans="11:13" ht="12.75">
      <c r="K344" s="18">
        <v>6</v>
      </c>
      <c r="L344" s="12">
        <f>'POR DIMENSIONES'!CO36</f>
        <v>24.96706189816084</v>
      </c>
      <c r="M344" s="12" t="str">
        <f>'POR DIMENSIONES'!CP36</f>
        <v>UM</v>
      </c>
    </row>
    <row r="345" spans="11:13" ht="12.75">
      <c r="K345" s="18">
        <v>6</v>
      </c>
      <c r="L345" s="12">
        <f>'POR DIMENSIONES'!CO37</f>
        <v>24.96706189816084</v>
      </c>
      <c r="M345" s="12" t="str">
        <f>'POR DIMENSIONES'!CP37</f>
        <v>ULPGC</v>
      </c>
    </row>
    <row r="346" spans="11:13" ht="12.75">
      <c r="K346" s="18">
        <v>6</v>
      </c>
      <c r="L346" s="12">
        <f>'POR DIMENSIONES'!CO38</f>
        <v>24.96706189816084</v>
      </c>
      <c r="M346" s="12" t="str">
        <f>'POR DIMENSIONES'!CP38</f>
        <v>UJI</v>
      </c>
    </row>
    <row r="347" spans="11:13" ht="12.75">
      <c r="K347" s="18">
        <v>6</v>
      </c>
      <c r="L347" s="12">
        <f>'POR DIMENSIONES'!CO39</f>
        <v>24.96706189816084</v>
      </c>
      <c r="M347" s="12" t="str">
        <f>'POR DIMENSIONES'!CP39</f>
        <v>UIMP</v>
      </c>
    </row>
    <row r="348" spans="11:13" ht="12.75">
      <c r="K348" s="18">
        <v>6</v>
      </c>
      <c r="L348" s="12">
        <f>'POR DIMENSIONES'!CO40</f>
        <v>24.96706189816084</v>
      </c>
      <c r="M348" s="12" t="str">
        <f>'POR DIMENSIONES'!CP40</f>
        <v>UIB</v>
      </c>
    </row>
    <row r="349" spans="11:13" ht="12.75">
      <c r="K349" s="18">
        <v>6</v>
      </c>
      <c r="L349" s="12">
        <f>'POR DIMENSIONES'!CO41</f>
        <v>24.96706189816084</v>
      </c>
      <c r="M349" s="12" t="str">
        <f>'POR DIMENSIONES'!CP41</f>
        <v>UHU</v>
      </c>
    </row>
    <row r="350" spans="11:13" ht="12.75">
      <c r="K350" s="18">
        <v>6</v>
      </c>
      <c r="L350" s="12">
        <f>'POR DIMENSIONES'!CO42</f>
        <v>24.96706189816084</v>
      </c>
      <c r="M350" s="12" t="str">
        <f>'POR DIMENSIONES'!CP42</f>
        <v>UEMC</v>
      </c>
    </row>
    <row r="351" spans="11:13" ht="12.75">
      <c r="K351" s="18">
        <v>6</v>
      </c>
      <c r="L351" s="12">
        <f>'POR DIMENSIONES'!CO43</f>
        <v>24.96706189816084</v>
      </c>
      <c r="M351" s="12" t="str">
        <f>'POR DIMENSIONES'!CP43</f>
        <v>UEM</v>
      </c>
    </row>
    <row r="352" spans="11:13" ht="12.75">
      <c r="K352" s="18">
        <v>6</v>
      </c>
      <c r="L352" s="12">
        <f>'POR DIMENSIONES'!CO44</f>
        <v>24.96706189816084</v>
      </c>
      <c r="M352" s="12" t="str">
        <f>'POR DIMENSIONES'!CP44</f>
        <v>UDG</v>
      </c>
    </row>
    <row r="353" spans="11:13" ht="12.75">
      <c r="K353" s="18">
        <v>6</v>
      </c>
      <c r="L353" s="12">
        <f>'POR DIMENSIONES'!CO45</f>
        <v>24.96706189816084</v>
      </c>
      <c r="M353" s="12" t="str">
        <f>'POR DIMENSIONES'!CP45</f>
        <v>UDEUSTO</v>
      </c>
    </row>
    <row r="354" spans="11:13" ht="12.75">
      <c r="K354" s="18">
        <v>6</v>
      </c>
      <c r="L354" s="12">
        <f>'POR DIMENSIONES'!CO46</f>
        <v>24.96706189816084</v>
      </c>
      <c r="M354" s="12" t="str">
        <f>'POR DIMENSIONES'!CP46</f>
        <v>UDC</v>
      </c>
    </row>
    <row r="355" spans="11:13" ht="12.75">
      <c r="K355" s="18">
        <v>6</v>
      </c>
      <c r="L355" s="12">
        <f>'POR DIMENSIONES'!CO47</f>
        <v>24.96706189816084</v>
      </c>
      <c r="M355" s="12" t="str">
        <f>'POR DIMENSIONES'!CP47</f>
        <v>UCV</v>
      </c>
    </row>
    <row r="356" spans="11:13" ht="12.75">
      <c r="K356" s="18">
        <v>6</v>
      </c>
      <c r="L356" s="12">
        <f>'POR DIMENSIONES'!CO48</f>
        <v>24.96706189816084</v>
      </c>
      <c r="M356" s="12" t="str">
        <f>'POR DIMENSIONES'!CP48</f>
        <v>UCO</v>
      </c>
    </row>
    <row r="357" spans="11:13" ht="12.75">
      <c r="K357" s="18">
        <v>6</v>
      </c>
      <c r="L357" s="12">
        <f>'POR DIMENSIONES'!CO49</f>
        <v>24.96706189816084</v>
      </c>
      <c r="M357" s="12" t="str">
        <f>'POR DIMENSIONES'!CP49</f>
        <v>UCM</v>
      </c>
    </row>
    <row r="358" spans="11:13" ht="12.75">
      <c r="K358" s="18">
        <v>6</v>
      </c>
      <c r="L358" s="12">
        <f>'POR DIMENSIONES'!CO50</f>
        <v>24.96706189816084</v>
      </c>
      <c r="M358" s="12" t="str">
        <f>'POR DIMENSIONES'!CP50</f>
        <v>UCLM</v>
      </c>
    </row>
    <row r="359" spans="11:13" ht="12.75">
      <c r="K359" s="18">
        <v>6</v>
      </c>
      <c r="L359" s="12">
        <f>'POR DIMENSIONES'!CO51</f>
        <v>24.96706189816084</v>
      </c>
      <c r="M359" s="12" t="str">
        <f>'POR DIMENSIONES'!CP51</f>
        <v>UCHCEU</v>
      </c>
    </row>
    <row r="360" spans="11:13" ht="12.75">
      <c r="K360" s="18">
        <v>6</v>
      </c>
      <c r="L360" s="12">
        <f>'POR DIMENSIONES'!CO52</f>
        <v>24.96706189816084</v>
      </c>
      <c r="M360" s="12" t="str">
        <f>'POR DIMENSIONES'!CP52</f>
        <v>UCA</v>
      </c>
    </row>
    <row r="361" spans="11:13" ht="12.75">
      <c r="K361" s="18">
        <v>6</v>
      </c>
      <c r="L361" s="12">
        <f>'POR DIMENSIONES'!CO53</f>
        <v>24.96706189816084</v>
      </c>
      <c r="M361" s="12" t="str">
        <f>'POR DIMENSIONES'!CP53</f>
        <v>UC3M</v>
      </c>
    </row>
    <row r="362" spans="11:13" ht="12.75">
      <c r="K362" s="18">
        <v>6</v>
      </c>
      <c r="L362" s="12">
        <f>'POR DIMENSIONES'!CO54</f>
        <v>24.96706189816084</v>
      </c>
      <c r="M362" s="12" t="str">
        <f>'POR DIMENSIONES'!CP54</f>
        <v>UC</v>
      </c>
    </row>
    <row r="363" spans="11:13" ht="12.75">
      <c r="K363" s="18">
        <v>6</v>
      </c>
      <c r="L363" s="12">
        <f>'POR DIMENSIONES'!CO55</f>
        <v>24.96706189816084</v>
      </c>
      <c r="M363" s="12" t="str">
        <f>'POR DIMENSIONES'!CP55</f>
        <v>UBU</v>
      </c>
    </row>
    <row r="364" spans="11:13" ht="12.75">
      <c r="K364" s="18">
        <v>6</v>
      </c>
      <c r="L364" s="12">
        <f>'POR DIMENSIONES'!CO56</f>
        <v>24.96706189816084</v>
      </c>
      <c r="M364" s="12" t="str">
        <f>'POR DIMENSIONES'!CP56</f>
        <v>UB</v>
      </c>
    </row>
    <row r="365" spans="11:13" ht="12.75">
      <c r="K365" s="18">
        <v>6</v>
      </c>
      <c r="L365" s="12">
        <f>'POR DIMENSIONES'!CO57</f>
        <v>24.96706189816084</v>
      </c>
      <c r="M365" s="12" t="str">
        <f>'POR DIMENSIONES'!CP57</f>
        <v>UAM</v>
      </c>
    </row>
    <row r="366" spans="11:13" ht="12.75">
      <c r="K366" s="18">
        <v>6</v>
      </c>
      <c r="L366" s="12">
        <f>'POR DIMENSIONES'!CO58</f>
        <v>24.96706189816084</v>
      </c>
      <c r="M366" s="12" t="str">
        <f>'POR DIMENSIONES'!CP58</f>
        <v>UAL</v>
      </c>
    </row>
    <row r="367" spans="11:13" ht="12.75">
      <c r="K367" s="18">
        <v>6</v>
      </c>
      <c r="L367" s="12">
        <f>'POR DIMENSIONES'!CO59</f>
        <v>24.96706189816084</v>
      </c>
      <c r="M367" s="12" t="str">
        <f>'POR DIMENSIONES'!CP59</f>
        <v>UAH</v>
      </c>
    </row>
    <row r="368" spans="11:13" ht="12.75">
      <c r="K368" s="18">
        <v>6</v>
      </c>
      <c r="L368" s="12">
        <f>'POR DIMENSIONES'!CO60</f>
        <v>24.96706189816084</v>
      </c>
      <c r="M368" s="12" t="str">
        <f>'POR DIMENSIONES'!CP60</f>
        <v>UAB</v>
      </c>
    </row>
    <row r="369" spans="11:13" ht="12.75">
      <c r="K369" s="18">
        <v>6</v>
      </c>
      <c r="L369" s="12">
        <f>'POR DIMENSIONES'!CO61</f>
        <v>24.96706189816084</v>
      </c>
      <c r="M369" s="12" t="str">
        <f>'POR DIMENSIONES'!CP61</f>
        <v>UA</v>
      </c>
    </row>
    <row r="370" spans="11:13" ht="12.75">
      <c r="K370" s="18">
        <v>6</v>
      </c>
      <c r="L370" s="12">
        <f>'POR DIMENSIONES'!CO62</f>
        <v>24.96706189816084</v>
      </c>
      <c r="M370" s="12" t="str">
        <f>'POR DIMENSIONES'!CP62</f>
        <v>MU</v>
      </c>
    </row>
    <row r="371" spans="11:13" ht="12.75">
      <c r="K371" s="18">
        <v>6</v>
      </c>
      <c r="L371" s="12">
        <f>'POR DIMENSIONES'!CO63</f>
        <v>24.96706189816084</v>
      </c>
      <c r="M371" s="12" t="str">
        <f>'POR DIMENSIONES'!CP63</f>
        <v>EHU</v>
      </c>
    </row>
    <row r="372" spans="11:13" ht="12.75">
      <c r="K372" s="18">
        <v>7</v>
      </c>
      <c r="L372" s="12">
        <f>'POR DIMENSIONES'!CO64</f>
        <v>0</v>
      </c>
      <c r="M372" s="12" t="str">
        <f>'POR DIMENSIONES'!CP64</f>
        <v>VIU</v>
      </c>
    </row>
    <row r="373" spans="11:13" ht="12.75">
      <c r="K373" s="18">
        <v>7</v>
      </c>
      <c r="L373" s="12">
        <f>'POR DIMENSIONES'!CO65</f>
        <v>0</v>
      </c>
      <c r="M373" s="12" t="str">
        <f>'POR DIMENSIONES'!CP65</f>
        <v>UVIC</v>
      </c>
    </row>
    <row r="374" spans="11:13" ht="12.75">
      <c r="K374" s="18">
        <v>7</v>
      </c>
      <c r="L374" s="12">
        <f>'POR DIMENSIONES'!CO66</f>
        <v>0</v>
      </c>
      <c r="M374" s="12" t="str">
        <f>'POR DIMENSIONES'!CP66</f>
        <v>UNIR</v>
      </c>
    </row>
    <row r="375" spans="11:13" ht="12.75">
      <c r="K375" s="18">
        <v>7</v>
      </c>
      <c r="L375" s="12">
        <f>'POR DIMENSIONES'!CO67</f>
        <v>0</v>
      </c>
      <c r="M375" s="12" t="str">
        <f>'POR DIMENSIONES'!CP67</f>
        <v>UIC</v>
      </c>
    </row>
    <row r="376" spans="11:13" ht="12.75">
      <c r="K376" s="18">
        <v>7</v>
      </c>
      <c r="L376" s="12">
        <f>'POR DIMENSIONES'!CO68</f>
        <v>0</v>
      </c>
      <c r="M376" s="12" t="str">
        <f>'POR DIMENSIONES'!CP68</f>
        <v>UFV</v>
      </c>
    </row>
    <row r="377" spans="11:13" ht="12.75">
      <c r="K377" s="18">
        <v>7</v>
      </c>
      <c r="L377" s="12">
        <f>'POR DIMENSIONES'!CO69</f>
        <v>0</v>
      </c>
      <c r="M377" s="12" t="str">
        <f>'POR DIMENSIONES'!CP69</f>
        <v>UEX</v>
      </c>
    </row>
    <row r="378" spans="11:13" ht="12.75">
      <c r="K378" s="18">
        <v>7</v>
      </c>
      <c r="L378" s="12">
        <f>'POR DIMENSIONES'!CO70</f>
        <v>0</v>
      </c>
      <c r="M378" s="12" t="str">
        <f>'POR DIMENSIONES'!CP70</f>
        <v>UDL</v>
      </c>
    </row>
    <row r="379" spans="11:13" ht="12.75">
      <c r="K379" s="18">
        <v>7</v>
      </c>
      <c r="L379" s="12">
        <f>'POR DIMENSIONES'!CO71</f>
        <v>0</v>
      </c>
      <c r="M379" s="12" t="str">
        <f>'POR DIMENSIONES'!CP71</f>
        <v>UDIMA</v>
      </c>
    </row>
    <row r="380" spans="11:13" ht="12.75">
      <c r="K380" s="18">
        <v>7</v>
      </c>
      <c r="L380" s="12">
        <f>'POR DIMENSIONES'!CO72</f>
        <v>0</v>
      </c>
      <c r="M380" s="12" t="str">
        <f>'POR DIMENSIONES'!CP72</f>
        <v>UCJC</v>
      </c>
    </row>
    <row r="381" spans="11:13" ht="12.75">
      <c r="K381" s="18">
        <v>7</v>
      </c>
      <c r="L381" s="12">
        <f>'POR DIMENSIONES'!CO73</f>
        <v>0</v>
      </c>
      <c r="M381" s="12" t="str">
        <f>'POR DIMENSIONES'!CP73</f>
        <v>UCAV</v>
      </c>
    </row>
    <row r="382" spans="11:13" ht="12.75">
      <c r="K382" s="18">
        <v>7</v>
      </c>
      <c r="L382" s="12">
        <f>'POR DIMENSIONES'!CO74</f>
        <v>0</v>
      </c>
      <c r="M382" s="12" t="str">
        <f>'POR DIMENSIONES'!CP74</f>
        <v>UCAM</v>
      </c>
    </row>
    <row r="383" spans="11:13" ht="12.75">
      <c r="K383" s="18">
        <v>7</v>
      </c>
      <c r="L383" s="12">
        <f>'POR DIMENSIONES'!CO75</f>
        <v>0</v>
      </c>
      <c r="M383" s="12" t="str">
        <f>'POR DIMENSIONES'!CP75</f>
        <v>UAX</v>
      </c>
    </row>
    <row r="384" spans="11:13" ht="12.75">
      <c r="K384" s="18">
        <v>7</v>
      </c>
      <c r="L384" s="12">
        <f>'POR DIMENSIONES'!CO76</f>
        <v>0</v>
      </c>
      <c r="M384" s="12" t="str">
        <f>'POR DIMENSIONES'!CP76</f>
        <v>UAO</v>
      </c>
    </row>
    <row r="385" spans="11:13" ht="12.75">
      <c r="K385" s="18">
        <v>7</v>
      </c>
      <c r="L385" s="12">
        <f>'POR DIMENSIONES'!CO77</f>
        <v>0</v>
      </c>
      <c r="M385" s="12" t="str">
        <f>'POR DIMENSIONES'!CP77</f>
        <v>IE</v>
      </c>
    </row>
    <row r="386" spans="10:14" ht="12.75">
      <c r="J386" s="16"/>
      <c r="K386" s="19">
        <v>7</v>
      </c>
      <c r="L386" s="17">
        <f>'POR DIMENSIONES'!CO78</f>
        <v>0</v>
      </c>
      <c r="M386" s="17" t="str">
        <f>'POR DIMENSIONES'!CP78</f>
        <v>CEU-USP</v>
      </c>
      <c r="N386" s="16"/>
    </row>
    <row r="387" spans="10:13" ht="12.75">
      <c r="J387" t="s">
        <v>24</v>
      </c>
      <c r="K387" s="18">
        <v>1</v>
      </c>
      <c r="L387" s="12">
        <f>'POR DIMENSIONES'!CR3</f>
        <v>100.00000000000001</v>
      </c>
      <c r="M387" s="12" t="str">
        <f>'POR DIMENSIONES'!CS3</f>
        <v>UZ</v>
      </c>
    </row>
    <row r="388" spans="11:13" ht="12.75">
      <c r="K388" s="14">
        <f>1+K387</f>
        <v>2</v>
      </c>
      <c r="L388" s="12">
        <f>'POR DIMENSIONES'!CR4</f>
        <v>78.99555103596352</v>
      </c>
      <c r="M388" s="12" t="str">
        <f>'POR DIMENSIONES'!CS4</f>
        <v>UGR</v>
      </c>
    </row>
    <row r="389" spans="11:13" ht="12.75">
      <c r="K389" s="14">
        <f>1+K388</f>
        <v>3</v>
      </c>
      <c r="L389" s="12">
        <f>'POR DIMENSIONES'!CR5</f>
        <v>52.18802780227626</v>
      </c>
      <c r="M389" s="12" t="str">
        <f>'POR DIMENSIONES'!CS5</f>
        <v>ULL</v>
      </c>
    </row>
    <row r="390" spans="11:13" ht="12.75">
      <c r="K390" s="14">
        <f>1+K389</f>
        <v>4</v>
      </c>
      <c r="L390" s="12">
        <f>'POR DIMENSIONES'!CR6</f>
        <v>25.51567192782648</v>
      </c>
      <c r="M390" s="12" t="str">
        <f>'POR DIMENSIONES'!CS6</f>
        <v>UC</v>
      </c>
    </row>
    <row r="391" spans="11:13" ht="12.75">
      <c r="K391" s="14">
        <f>1+K390</f>
        <v>5</v>
      </c>
      <c r="L391" s="12">
        <f>'POR DIMENSIONES'!CR7</f>
        <v>25.08050652702472</v>
      </c>
      <c r="M391" s="12" t="str">
        <f>'POR DIMENSIONES'!CS7</f>
        <v>UVA (Valladolid)</v>
      </c>
    </row>
    <row r="392" spans="11:13" ht="12.75">
      <c r="K392" s="14">
        <f>1+K391</f>
        <v>6</v>
      </c>
      <c r="L392" s="12">
        <f>'POR DIMENSIONES'!CR8</f>
        <v>17.99468773961547</v>
      </c>
      <c r="M392" s="12" t="str">
        <f>'POR DIMENSIONES'!CS8</f>
        <v>USAL</v>
      </c>
    </row>
    <row r="393" spans="11:13" ht="12.75">
      <c r="K393" s="14">
        <f>1+K392</f>
        <v>7</v>
      </c>
      <c r="L393" s="12">
        <f>'POR DIMENSIONES'!CR9</f>
        <v>17.497119474515674</v>
      </c>
      <c r="M393" s="12" t="str">
        <f>'POR DIMENSIONES'!CS9</f>
        <v>US</v>
      </c>
    </row>
    <row r="394" spans="11:13" ht="12.75">
      <c r="K394" s="14">
        <f>1+K393</f>
        <v>8</v>
      </c>
      <c r="L394" s="12">
        <f>'POR DIMENSIONES'!CR10</f>
        <v>15.083915082975821</v>
      </c>
      <c r="M394" s="12" t="str">
        <f>'POR DIMENSIONES'!CS10</f>
        <v>ULPGC</v>
      </c>
    </row>
    <row r="395" spans="11:13" ht="12.75">
      <c r="K395" s="14">
        <f>1+K394</f>
        <v>9</v>
      </c>
      <c r="L395" s="12">
        <f>'POR DIMENSIONES'!CR11</f>
        <v>13.451444461032349</v>
      </c>
      <c r="M395" s="12" t="str">
        <f>'POR DIMENSIONES'!CS11</f>
        <v>UAM</v>
      </c>
    </row>
    <row r="396" spans="11:13" ht="12.75">
      <c r="K396" s="14">
        <f>1+K395</f>
        <v>10</v>
      </c>
      <c r="L396" s="12">
        <f>'POR DIMENSIONES'!CR12</f>
        <v>6.519319876080483</v>
      </c>
      <c r="M396" s="12" t="str">
        <f>'POR DIMENSIONES'!CS12</f>
        <v>UHU</v>
      </c>
    </row>
    <row r="397" spans="11:13" ht="12.75">
      <c r="K397">
        <v>11</v>
      </c>
      <c r="L397" s="12">
        <f>'POR DIMENSIONES'!CR13</f>
        <v>4.562559933956127</v>
      </c>
      <c r="M397" s="12" t="str">
        <f>'POR DIMENSIONES'!CS13</f>
        <v>USC</v>
      </c>
    </row>
    <row r="398" spans="11:13" ht="12.75">
      <c r="K398">
        <v>12</v>
      </c>
      <c r="L398" s="12">
        <f>'POR DIMENSIONES'!CR14</f>
        <v>4.549126353502178</v>
      </c>
      <c r="M398" s="12" t="str">
        <f>'POR DIMENSIONES'!CS14</f>
        <v>UA</v>
      </c>
    </row>
    <row r="399" spans="11:13" ht="12.75">
      <c r="K399">
        <v>12</v>
      </c>
      <c r="L399" s="12">
        <f>'POR DIMENSIONES'!CR15</f>
        <v>4.549126353502178</v>
      </c>
      <c r="M399" s="12" t="str">
        <f>'POR DIMENSIONES'!CS15</f>
        <v>UAH</v>
      </c>
    </row>
    <row r="400" spans="11:13" ht="12.75">
      <c r="K400">
        <v>12</v>
      </c>
      <c r="L400" s="12">
        <f>'POR DIMENSIONES'!CR16</f>
        <v>4.549126353502178</v>
      </c>
      <c r="M400" s="12" t="str">
        <f>'POR DIMENSIONES'!CS16</f>
        <v>UAL</v>
      </c>
    </row>
    <row r="401" spans="11:13" ht="12.75">
      <c r="K401">
        <v>12</v>
      </c>
      <c r="L401" s="12">
        <f>'POR DIMENSIONES'!CR17</f>
        <v>4.549126353502178</v>
      </c>
      <c r="M401" s="12" t="str">
        <f>'POR DIMENSIONES'!CS17</f>
        <v>UAO</v>
      </c>
    </row>
    <row r="402" spans="11:13" ht="12.75">
      <c r="K402">
        <v>12</v>
      </c>
      <c r="L402" s="12">
        <f>'POR DIMENSIONES'!CR18</f>
        <v>4.549126353502178</v>
      </c>
      <c r="M402" s="12" t="str">
        <f>'POR DIMENSIONES'!CS18</f>
        <v>UAX</v>
      </c>
    </row>
    <row r="403" spans="11:13" ht="12.75">
      <c r="K403">
        <v>12</v>
      </c>
      <c r="L403" s="12">
        <f>'POR DIMENSIONES'!CR19</f>
        <v>4.549126353502178</v>
      </c>
      <c r="M403" s="12" t="str">
        <f>'POR DIMENSIONES'!CS19</f>
        <v>UB</v>
      </c>
    </row>
    <row r="404" spans="11:13" ht="12.75">
      <c r="K404">
        <v>12</v>
      </c>
      <c r="L404" s="12">
        <f>'POR DIMENSIONES'!CR20</f>
        <v>4.549126353502178</v>
      </c>
      <c r="M404" s="12" t="str">
        <f>'POR DIMENSIONES'!CS20</f>
        <v>UBU</v>
      </c>
    </row>
    <row r="405" spans="11:13" ht="12.75">
      <c r="K405">
        <v>12</v>
      </c>
      <c r="L405" s="12">
        <f>'POR DIMENSIONES'!CR21</f>
        <v>4.549126353502178</v>
      </c>
      <c r="M405" s="12" t="str">
        <f>'POR DIMENSIONES'!CS21</f>
        <v>UCA</v>
      </c>
    </row>
    <row r="406" spans="11:13" ht="12.75">
      <c r="K406">
        <v>12</v>
      </c>
      <c r="L406" s="12">
        <f>'POR DIMENSIONES'!CR22</f>
        <v>4.549126353502178</v>
      </c>
      <c r="M406" s="12" t="str">
        <f>'POR DIMENSIONES'!CS22</f>
        <v>UCAM</v>
      </c>
    </row>
    <row r="407" spans="11:13" ht="12.75">
      <c r="K407">
        <v>12</v>
      </c>
      <c r="L407" s="12">
        <f>'POR DIMENSIONES'!CR23</f>
        <v>4.549126353502178</v>
      </c>
      <c r="M407" s="12" t="str">
        <f>'POR DIMENSIONES'!CS23</f>
        <v>UCAV</v>
      </c>
    </row>
    <row r="408" spans="11:13" ht="12.75">
      <c r="K408">
        <v>12</v>
      </c>
      <c r="L408" s="12">
        <f>'POR DIMENSIONES'!CR24</f>
        <v>4.549126353502178</v>
      </c>
      <c r="M408" s="12" t="str">
        <f>'POR DIMENSIONES'!CS24</f>
        <v>CEU-USP</v>
      </c>
    </row>
    <row r="409" spans="11:13" ht="12.75">
      <c r="K409">
        <v>12</v>
      </c>
      <c r="L409" s="12">
        <f>'POR DIMENSIONES'!CR25</f>
        <v>4.549126353502178</v>
      </c>
      <c r="M409" s="12" t="str">
        <f>'POR DIMENSIONES'!CS25</f>
        <v>UCHCEU</v>
      </c>
    </row>
    <row r="410" spans="11:13" ht="12.75">
      <c r="K410">
        <v>12</v>
      </c>
      <c r="L410" s="12">
        <f>'POR DIMENSIONES'!CR26</f>
        <v>4.549126353502178</v>
      </c>
      <c r="M410" s="12" t="str">
        <f>'POR DIMENSIONES'!CS26</f>
        <v>UCJC</v>
      </c>
    </row>
    <row r="411" spans="11:13" ht="12.75">
      <c r="K411">
        <v>12</v>
      </c>
      <c r="L411" s="12">
        <f>'POR DIMENSIONES'!CR27</f>
        <v>4.549126353502178</v>
      </c>
      <c r="M411" s="12" t="str">
        <f>'POR DIMENSIONES'!CS27</f>
        <v>UCLM</v>
      </c>
    </row>
    <row r="412" spans="11:13" ht="12.75">
      <c r="K412">
        <v>12</v>
      </c>
      <c r="L412" s="12">
        <f>'POR DIMENSIONES'!CR28</f>
        <v>4.549126353502178</v>
      </c>
      <c r="M412" s="12" t="str">
        <f>'POR DIMENSIONES'!CS28</f>
        <v>UCO</v>
      </c>
    </row>
    <row r="413" spans="11:13" ht="12.75">
      <c r="K413">
        <v>12</v>
      </c>
      <c r="L413" s="12">
        <f>'POR DIMENSIONES'!CR29</f>
        <v>4.549126353502178</v>
      </c>
      <c r="M413" s="12" t="str">
        <f>'POR DIMENSIONES'!CS29</f>
        <v>UCV</v>
      </c>
    </row>
    <row r="414" spans="11:13" ht="12.75">
      <c r="K414">
        <v>12</v>
      </c>
      <c r="L414" s="12">
        <f>'POR DIMENSIONES'!CR30</f>
        <v>4.549126353502178</v>
      </c>
      <c r="M414" s="12" t="str">
        <f>'POR DIMENSIONES'!CS30</f>
        <v>UDC</v>
      </c>
    </row>
    <row r="415" spans="11:13" ht="12.75">
      <c r="K415">
        <v>12</v>
      </c>
      <c r="L415" s="12">
        <f>'POR DIMENSIONES'!CR31</f>
        <v>4.549126353502178</v>
      </c>
      <c r="M415" s="12" t="str">
        <f>'POR DIMENSIONES'!CS31</f>
        <v>UDEUSTO</v>
      </c>
    </row>
    <row r="416" spans="11:13" ht="12.75">
      <c r="K416">
        <v>12</v>
      </c>
      <c r="L416" s="12">
        <f>'POR DIMENSIONES'!CR32</f>
        <v>4.549126353502178</v>
      </c>
      <c r="M416" s="12" t="str">
        <f>'POR DIMENSIONES'!CS32</f>
        <v>UDG</v>
      </c>
    </row>
    <row r="417" spans="11:13" ht="12.75">
      <c r="K417">
        <v>12</v>
      </c>
      <c r="L417" s="12">
        <f>'POR DIMENSIONES'!CR33</f>
        <v>4.549126353502178</v>
      </c>
      <c r="M417" s="12" t="str">
        <f>'POR DIMENSIONES'!CS33</f>
        <v>UDIMA</v>
      </c>
    </row>
    <row r="418" spans="11:13" ht="12.75">
      <c r="K418">
        <v>12</v>
      </c>
      <c r="L418" s="12">
        <f>'POR DIMENSIONES'!CR34</f>
        <v>4.549126353502178</v>
      </c>
      <c r="M418" s="12" t="str">
        <f>'POR DIMENSIONES'!CS34</f>
        <v>UDL</v>
      </c>
    </row>
    <row r="419" spans="11:13" ht="12.75">
      <c r="K419">
        <v>12</v>
      </c>
      <c r="L419" s="12">
        <f>'POR DIMENSIONES'!CR35</f>
        <v>4.549126353502178</v>
      </c>
      <c r="M419" s="12" t="str">
        <f>'POR DIMENSIONES'!CS35</f>
        <v>EHU</v>
      </c>
    </row>
    <row r="420" spans="11:13" ht="12.75">
      <c r="K420">
        <v>12</v>
      </c>
      <c r="L420" s="12">
        <f>'POR DIMENSIONES'!CR36</f>
        <v>4.549126353502178</v>
      </c>
      <c r="M420" s="12" t="str">
        <f>'POR DIMENSIONES'!CS36</f>
        <v>UEM</v>
      </c>
    </row>
    <row r="421" spans="11:13" ht="12.75">
      <c r="K421">
        <v>12</v>
      </c>
      <c r="L421" s="12">
        <f>'POR DIMENSIONES'!CR37</f>
        <v>4.549126353502178</v>
      </c>
      <c r="M421" s="12" t="str">
        <f>'POR DIMENSIONES'!CS37</f>
        <v>UEMC</v>
      </c>
    </row>
    <row r="422" spans="11:13" ht="12.75">
      <c r="K422">
        <v>12</v>
      </c>
      <c r="L422" s="12">
        <f>'POR DIMENSIONES'!CR38</f>
        <v>4.549126353502178</v>
      </c>
      <c r="M422" s="12" t="str">
        <f>'POR DIMENSIONES'!CS38</f>
        <v>UEX</v>
      </c>
    </row>
    <row r="423" spans="11:13" ht="12.75">
      <c r="K423">
        <v>12</v>
      </c>
      <c r="L423" s="12">
        <f>'POR DIMENSIONES'!CR39</f>
        <v>4.549126353502178</v>
      </c>
      <c r="M423" s="12" t="str">
        <f>'POR DIMENSIONES'!CS39</f>
        <v>UFV</v>
      </c>
    </row>
    <row r="424" spans="11:13" ht="12.75">
      <c r="K424">
        <v>12</v>
      </c>
      <c r="L424" s="12">
        <f>'POR DIMENSIONES'!CR40</f>
        <v>4.549126353502178</v>
      </c>
      <c r="M424" s="12" t="str">
        <f>'POR DIMENSIONES'!CS40</f>
        <v>UIB</v>
      </c>
    </row>
    <row r="425" spans="11:13" ht="12.75">
      <c r="K425">
        <v>12</v>
      </c>
      <c r="L425" s="12">
        <f>'POR DIMENSIONES'!CR41</f>
        <v>4.549126353502178</v>
      </c>
      <c r="M425" s="12" t="str">
        <f>'POR DIMENSIONES'!CS41</f>
        <v>UIC</v>
      </c>
    </row>
    <row r="426" spans="11:13" ht="12.75">
      <c r="K426">
        <v>12</v>
      </c>
      <c r="L426" s="12">
        <f>'POR DIMENSIONES'!CR42</f>
        <v>4.549126353502178</v>
      </c>
      <c r="M426" s="12" t="str">
        <f>'POR DIMENSIONES'!CS42</f>
        <v>IE</v>
      </c>
    </row>
    <row r="427" spans="11:13" ht="12.75">
      <c r="K427">
        <v>12</v>
      </c>
      <c r="L427" s="12">
        <f>'POR DIMENSIONES'!CR43</f>
        <v>4.549126353502178</v>
      </c>
      <c r="M427" s="12" t="str">
        <f>'POR DIMENSIONES'!CS43</f>
        <v>UIMP</v>
      </c>
    </row>
    <row r="428" spans="11:13" ht="12.75">
      <c r="K428">
        <v>12</v>
      </c>
      <c r="L428" s="12">
        <f>'POR DIMENSIONES'!CR44</f>
        <v>4.549126353502178</v>
      </c>
      <c r="M428" s="12" t="str">
        <f>'POR DIMENSIONES'!CS44</f>
        <v>UJA</v>
      </c>
    </row>
    <row r="429" spans="11:13" ht="12.75">
      <c r="K429">
        <v>12</v>
      </c>
      <c r="L429" s="12">
        <f>'POR DIMENSIONES'!CR45</f>
        <v>4.549126353502178</v>
      </c>
      <c r="M429" s="12" t="str">
        <f>'POR DIMENSIONES'!CS45</f>
        <v>UJI</v>
      </c>
    </row>
    <row r="430" spans="11:13" ht="12.75">
      <c r="K430">
        <v>12</v>
      </c>
      <c r="L430" s="12">
        <f>'POR DIMENSIONES'!CR46</f>
        <v>4.549126353502178</v>
      </c>
      <c r="M430" s="12" t="str">
        <f>'POR DIMENSIONES'!CS46</f>
        <v>UMA</v>
      </c>
    </row>
    <row r="431" spans="11:13" ht="12.75">
      <c r="K431">
        <v>12</v>
      </c>
      <c r="L431" s="12">
        <f>'POR DIMENSIONES'!CR47</f>
        <v>4.549126353502178</v>
      </c>
      <c r="M431" s="12" t="str">
        <f>'POR DIMENSIONES'!CS47</f>
        <v>MU</v>
      </c>
    </row>
    <row r="432" spans="11:13" ht="12.75">
      <c r="K432">
        <v>12</v>
      </c>
      <c r="L432" s="12">
        <f>'POR DIMENSIONES'!CR48</f>
        <v>4.549126353502178</v>
      </c>
      <c r="M432" s="12" t="str">
        <f>'POR DIMENSIONES'!CS48</f>
        <v>UM</v>
      </c>
    </row>
    <row r="433" spans="11:13" ht="12.75">
      <c r="K433">
        <v>12</v>
      </c>
      <c r="L433" s="12">
        <f>'POR DIMENSIONES'!CR49</f>
        <v>4.549126353502178</v>
      </c>
      <c r="M433" s="12" t="str">
        <f>'POR DIMENSIONES'!CS49</f>
        <v>UMH</v>
      </c>
    </row>
    <row r="434" spans="11:13" ht="12.75">
      <c r="K434">
        <v>12</v>
      </c>
      <c r="L434" s="12">
        <f>'POR DIMENSIONES'!CR50</f>
        <v>4.549126353502178</v>
      </c>
      <c r="M434" s="12" t="str">
        <f>'POR DIMENSIONES'!CS50</f>
        <v>UNEBRIJA</v>
      </c>
    </row>
    <row r="435" spans="11:13" ht="12.75">
      <c r="K435">
        <v>12</v>
      </c>
      <c r="L435" s="12">
        <f>'POR DIMENSIONES'!CR51</f>
        <v>4.549126353502178</v>
      </c>
      <c r="M435" s="12" t="str">
        <f>'POR DIMENSIONES'!CS51</f>
        <v>UNIRIOJA</v>
      </c>
    </row>
    <row r="436" spans="11:13" ht="12.75">
      <c r="K436">
        <v>12</v>
      </c>
      <c r="L436" s="12">
        <f>'POR DIMENSIONES'!CR52</f>
        <v>4.549126353502178</v>
      </c>
      <c r="M436" s="12" t="str">
        <f>'POR DIMENSIONES'!CS52</f>
        <v>UNAV</v>
      </c>
    </row>
    <row r="437" spans="11:13" ht="12.75">
      <c r="K437">
        <v>12</v>
      </c>
      <c r="L437" s="12">
        <f>'POR DIMENSIONES'!CR53</f>
        <v>4.549126353502178</v>
      </c>
      <c r="M437" s="12" t="str">
        <f>'POR DIMENSIONES'!CS53</f>
        <v>UNED</v>
      </c>
    </row>
    <row r="438" spans="11:13" ht="12.75">
      <c r="K438">
        <v>12</v>
      </c>
      <c r="L438" s="12">
        <f>'POR DIMENSIONES'!CR54</f>
        <v>4.549126353502178</v>
      </c>
      <c r="M438" s="12" t="str">
        <f>'POR DIMENSIONES'!CS54</f>
        <v>UNIA</v>
      </c>
    </row>
    <row r="439" spans="11:13" ht="12.75">
      <c r="K439">
        <v>12</v>
      </c>
      <c r="L439" s="12">
        <f>'POR DIMENSIONES'!CR55</f>
        <v>4.549126353502178</v>
      </c>
      <c r="M439" s="12" t="str">
        <f>'POR DIMENSIONES'!CS55</f>
        <v>UNILEON</v>
      </c>
    </row>
    <row r="440" spans="11:13" ht="12.75">
      <c r="K440">
        <v>12</v>
      </c>
      <c r="L440" s="12">
        <f>'POR DIMENSIONES'!CR56</f>
        <v>4.549126353502178</v>
      </c>
      <c r="M440" s="12" t="str">
        <f>'POR DIMENSIONES'!CS56</f>
        <v>UNIR</v>
      </c>
    </row>
    <row r="441" spans="11:13" ht="12.75">
      <c r="K441">
        <v>12</v>
      </c>
      <c r="L441" s="12">
        <f>'POR DIMENSIONES'!CR57</f>
        <v>4.549126353502178</v>
      </c>
      <c r="M441" s="12" t="str">
        <f>'POR DIMENSIONES'!CS57</f>
        <v>UNIOVI</v>
      </c>
    </row>
    <row r="442" spans="11:13" ht="12.75">
      <c r="K442">
        <v>12</v>
      </c>
      <c r="L442" s="12">
        <f>'POR DIMENSIONES'!CR58</f>
        <v>4.549126353502178</v>
      </c>
      <c r="M442" s="12" t="str">
        <f>'POR DIMENSIONES'!CS58</f>
        <v>UOC</v>
      </c>
    </row>
    <row r="443" spans="11:13" ht="12.75">
      <c r="K443">
        <v>12</v>
      </c>
      <c r="L443" s="12">
        <f>'POR DIMENSIONES'!CR59</f>
        <v>4.549126353502178</v>
      </c>
      <c r="M443" s="12" t="str">
        <f>'POR DIMENSIONES'!CS59</f>
        <v>UPC</v>
      </c>
    </row>
    <row r="444" spans="11:13" ht="12.75">
      <c r="K444">
        <v>12</v>
      </c>
      <c r="L444" s="12">
        <f>'POR DIMENSIONES'!CR60</f>
        <v>4.549126353502178</v>
      </c>
      <c r="M444" s="12" t="str">
        <f>'POR DIMENSIONES'!CS60</f>
        <v>UPCOMILLAS</v>
      </c>
    </row>
    <row r="445" spans="11:13" ht="12.75">
      <c r="K445">
        <v>12</v>
      </c>
      <c r="L445" s="12">
        <f>'POR DIMENSIONES'!CR61</f>
        <v>4.549126353502178</v>
      </c>
      <c r="M445" s="12" t="str">
        <f>'POR DIMENSIONES'!CS61</f>
        <v>UPCT</v>
      </c>
    </row>
    <row r="446" spans="11:13" ht="12.75">
      <c r="K446">
        <v>12</v>
      </c>
      <c r="L446" s="12">
        <f>'POR DIMENSIONES'!CR62</f>
        <v>4.549126353502178</v>
      </c>
      <c r="M446" s="12" t="str">
        <f>'POR DIMENSIONES'!CS62</f>
        <v>UPF</v>
      </c>
    </row>
    <row r="447" spans="11:13" ht="12.75">
      <c r="K447">
        <v>12</v>
      </c>
      <c r="L447" s="12">
        <f>'POR DIMENSIONES'!CR63</f>
        <v>4.549126353502178</v>
      </c>
      <c r="M447" s="12" t="str">
        <f>'POR DIMENSIONES'!CS63</f>
        <v>UPM</v>
      </c>
    </row>
    <row r="448" spans="11:13" ht="12.75">
      <c r="K448">
        <v>12</v>
      </c>
      <c r="L448" s="12">
        <f>'POR DIMENSIONES'!CR64</f>
        <v>4.549126353502178</v>
      </c>
      <c r="M448" s="12" t="str">
        <f>'POR DIMENSIONES'!CS64</f>
        <v>UPNA</v>
      </c>
    </row>
    <row r="449" spans="11:13" ht="12.75">
      <c r="K449">
        <v>12</v>
      </c>
      <c r="L449" s="12">
        <f>'POR DIMENSIONES'!CR65</f>
        <v>4.549126353502178</v>
      </c>
      <c r="M449" s="12" t="str">
        <f>'POR DIMENSIONES'!CS65</f>
        <v>UPSA</v>
      </c>
    </row>
    <row r="450" spans="11:13" ht="12.75">
      <c r="K450">
        <v>12</v>
      </c>
      <c r="L450" s="12">
        <f>'POR DIMENSIONES'!CR66</f>
        <v>4.549126353502178</v>
      </c>
      <c r="M450" s="12" t="str">
        <f>'POR DIMENSIONES'!CS66</f>
        <v>UPO</v>
      </c>
    </row>
    <row r="451" spans="11:13" ht="12.75">
      <c r="K451">
        <v>12</v>
      </c>
      <c r="L451" s="12">
        <f>'POR DIMENSIONES'!CR67</f>
        <v>4.549126353502178</v>
      </c>
      <c r="M451" s="12" t="str">
        <f>'POR DIMENSIONES'!CS67</f>
        <v>UPV</v>
      </c>
    </row>
    <row r="452" spans="11:13" ht="12.75">
      <c r="K452">
        <v>12</v>
      </c>
      <c r="L452" s="12">
        <f>'POR DIMENSIONES'!CR68</f>
        <v>4.549126353502178</v>
      </c>
      <c r="M452" s="12" t="str">
        <f>'POR DIMENSIONES'!CS68</f>
        <v>URJC</v>
      </c>
    </row>
    <row r="453" spans="11:13" ht="12.75">
      <c r="K453">
        <v>12</v>
      </c>
      <c r="L453" s="12">
        <f>'POR DIMENSIONES'!CR69</f>
        <v>4.549126353502178</v>
      </c>
      <c r="M453" s="12" t="str">
        <f>'POR DIMENSIONES'!CS69</f>
        <v>URL</v>
      </c>
    </row>
    <row r="454" spans="11:13" ht="12.75">
      <c r="K454">
        <v>12</v>
      </c>
      <c r="L454" s="12">
        <f>'POR DIMENSIONES'!CR70</f>
        <v>4.549126353502178</v>
      </c>
      <c r="M454" s="12" t="str">
        <f>'POR DIMENSIONES'!CS70</f>
        <v>URV</v>
      </c>
    </row>
    <row r="455" spans="11:13" ht="12.75">
      <c r="K455">
        <v>12</v>
      </c>
      <c r="L455" s="12">
        <f>'POR DIMENSIONES'!CR71</f>
        <v>4.549126353502178</v>
      </c>
      <c r="M455" s="12" t="str">
        <f>'POR DIMENSIONES'!CS71</f>
        <v>USJ</v>
      </c>
    </row>
    <row r="456" spans="11:13" ht="12.75">
      <c r="K456">
        <v>12</v>
      </c>
      <c r="L456" s="12">
        <f>'POR DIMENSIONES'!CR72</f>
        <v>4.549126353502178</v>
      </c>
      <c r="M456" s="12" t="str">
        <f>'POR DIMENSIONES'!CS72</f>
        <v>UV (Valencia)</v>
      </c>
    </row>
    <row r="457" spans="11:13" ht="12.75">
      <c r="K457">
        <v>12</v>
      </c>
      <c r="L457" s="12">
        <f>'POR DIMENSIONES'!CR73</f>
        <v>4.549126353502178</v>
      </c>
      <c r="M457" s="12" t="str">
        <f>'POR DIMENSIONES'!CS73</f>
        <v>UV</v>
      </c>
    </row>
    <row r="458" spans="11:13" ht="12.75">
      <c r="K458">
        <v>12</v>
      </c>
      <c r="L458" s="12">
        <f>'POR DIMENSIONES'!CR74</f>
        <v>4.549126353502178</v>
      </c>
      <c r="M458" s="12" t="str">
        <f>'POR DIMENSIONES'!CS74</f>
        <v>UVIC</v>
      </c>
    </row>
    <row r="459" spans="11:13" ht="12.75">
      <c r="K459">
        <v>12</v>
      </c>
      <c r="L459" s="12">
        <f>'POR DIMENSIONES'!CR75</f>
        <v>4.549126353502178</v>
      </c>
      <c r="M459" s="12" t="str">
        <f>'POR DIMENSIONES'!CS75</f>
        <v>VIU</v>
      </c>
    </row>
    <row r="460" spans="11:13" ht="12.75">
      <c r="K460" s="14">
        <f>1+K459</f>
        <v>13</v>
      </c>
      <c r="L460" s="12">
        <f>'POR DIMENSIONES'!CR76</f>
        <v>4.21871122824962</v>
      </c>
      <c r="M460" s="12" t="str">
        <f>'POR DIMENSIONES'!CS76</f>
        <v>UAB</v>
      </c>
    </row>
    <row r="461" spans="11:13" ht="12.75">
      <c r="K461" s="14">
        <f>1+K460</f>
        <v>14</v>
      </c>
      <c r="L461" s="12">
        <f>'POR DIMENSIONES'!CR77</f>
        <v>1.5921016704465951</v>
      </c>
      <c r="M461" s="12" t="str">
        <f>'POR DIMENSIONES'!CS77</f>
        <v>UC3M</v>
      </c>
    </row>
    <row r="462" spans="10:13" ht="12.75">
      <c r="J462" s="16"/>
      <c r="K462" s="16">
        <f>1+K461</f>
        <v>15</v>
      </c>
      <c r="L462" s="17">
        <f>'POR DIMENSIONES'!CR78</f>
        <v>0</v>
      </c>
      <c r="M462" s="17" t="str">
        <f>'POR DIMENSIONES'!CS78</f>
        <v>UCM</v>
      </c>
    </row>
  </sheetData>
  <sheetProtection selectLockedCells="1" selectUnlockedCells="1"/>
  <mergeCells count="5">
    <mergeCell ref="B2:M2"/>
    <mergeCell ref="B3:L3"/>
    <mergeCell ref="B5:D5"/>
    <mergeCell ref="F5:H5"/>
    <mergeCell ref="J5:M5"/>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B2:Q45"/>
  <sheetViews>
    <sheetView workbookViewId="0" topLeftCell="A1">
      <pane ySplit="65535" topLeftCell="A1" activePane="topLeft" state="split"/>
      <selection pane="topLeft" activeCell="B6" sqref="B6"/>
      <selection pane="bottomLeft" activeCell="A1" sqref="A1"/>
    </sheetView>
  </sheetViews>
  <sheetFormatPr defaultColWidth="12.57421875" defaultRowHeight="12.75"/>
  <cols>
    <col min="1" max="1" width="11.57421875" style="0" customWidth="1"/>
    <col min="2" max="2" width="28.7109375" style="0" customWidth="1"/>
    <col min="3" max="3" width="36.28125" style="0" customWidth="1"/>
    <col min="4" max="4" width="34.421875" style="0" customWidth="1"/>
    <col min="5" max="5" width="34.57421875" style="0" customWidth="1"/>
    <col min="6" max="6" width="17.28125" style="0" customWidth="1"/>
    <col min="7" max="7" width="17.421875" style="0" customWidth="1"/>
    <col min="8" max="16384" width="11.57421875" style="0" customWidth="1"/>
  </cols>
  <sheetData>
    <row r="2" spans="2:8" ht="12.75">
      <c r="B2" s="7" t="s">
        <v>25</v>
      </c>
      <c r="C2" s="7"/>
      <c r="D2" s="7"/>
      <c r="E2" s="7"/>
      <c r="F2" s="7"/>
      <c r="G2" s="7"/>
      <c r="H2" s="7"/>
    </row>
    <row r="3" spans="2:11" ht="12.75">
      <c r="B3" s="8" t="s">
        <v>26</v>
      </c>
      <c r="C3" s="8"/>
      <c r="D3" s="8"/>
      <c r="E3" s="8"/>
      <c r="F3" s="8"/>
      <c r="G3" s="8"/>
      <c r="H3" s="8"/>
      <c r="I3" s="8"/>
      <c r="J3" s="8"/>
      <c r="K3" s="8"/>
    </row>
    <row r="4" spans="2:11" ht="12.75">
      <c r="B4" s="8" t="s">
        <v>27</v>
      </c>
      <c r="C4" s="8"/>
      <c r="D4" s="8"/>
      <c r="E4" s="8"/>
      <c r="F4" s="8"/>
      <c r="G4" s="8"/>
      <c r="H4" s="8"/>
      <c r="I4" s="8"/>
      <c r="J4" s="8"/>
      <c r="K4" s="8"/>
    </row>
    <row r="5" spans="6:8" ht="21" customHeight="1">
      <c r="F5" s="20">
        <v>9</v>
      </c>
      <c r="G5" s="20"/>
      <c r="H5" s="20"/>
    </row>
    <row r="6" spans="6:8" ht="20.25" customHeight="1">
      <c r="F6" s="21" t="s">
        <v>28</v>
      </c>
      <c r="G6" s="21"/>
      <c r="H6" s="21"/>
    </row>
    <row r="7" spans="2:17" ht="12.75">
      <c r="B7" s="10" t="s">
        <v>17</v>
      </c>
      <c r="C7" s="10" t="s">
        <v>29</v>
      </c>
      <c r="D7" s="10" t="s">
        <v>30</v>
      </c>
      <c r="E7" s="10" t="s">
        <v>31</v>
      </c>
      <c r="F7" s="10" t="s">
        <v>32</v>
      </c>
      <c r="G7" s="10" t="s">
        <v>33</v>
      </c>
      <c r="H7" s="10" t="s">
        <v>34</v>
      </c>
      <c r="O7" s="10"/>
      <c r="P7" s="10"/>
      <c r="Q7" s="10"/>
    </row>
    <row r="8" spans="2:15" ht="12.75">
      <c r="B8" s="22" t="s">
        <v>19</v>
      </c>
      <c r="C8" s="23" t="s">
        <v>35</v>
      </c>
      <c r="D8" s="23" t="s">
        <v>36</v>
      </c>
      <c r="E8" s="23" t="s">
        <v>37</v>
      </c>
      <c r="F8" s="23">
        <v>4</v>
      </c>
      <c r="G8" s="23">
        <f>(F8/F45)</f>
        <v>0.04482908909781458</v>
      </c>
      <c r="H8" s="24">
        <f>(G8*100)</f>
        <v>4.482908909781457</v>
      </c>
      <c r="O8" s="13"/>
    </row>
    <row r="9" spans="2:16" ht="12.75">
      <c r="B9" s="10"/>
      <c r="C9" s="13" t="s">
        <v>38</v>
      </c>
      <c r="D9" s="13" t="s">
        <v>39</v>
      </c>
      <c r="E9" t="s">
        <v>40</v>
      </c>
      <c r="F9" s="13">
        <v>3</v>
      </c>
      <c r="G9" s="13">
        <f>(F9/F45)</f>
        <v>0.033621816823360934</v>
      </c>
      <c r="H9" s="25">
        <f>(G9*100)</f>
        <v>3.3621816823360935</v>
      </c>
      <c r="O9" s="13"/>
      <c r="P9" s="13"/>
    </row>
    <row r="10" spans="2:16" ht="12.75">
      <c r="B10" s="10"/>
      <c r="C10" s="13" t="s">
        <v>41</v>
      </c>
      <c r="D10" s="13" t="s">
        <v>42</v>
      </c>
      <c r="E10" s="26" t="s">
        <v>43</v>
      </c>
      <c r="F10" s="13">
        <v>3</v>
      </c>
      <c r="G10" s="13">
        <f>(F10/F45)</f>
        <v>0.033621816823360934</v>
      </c>
      <c r="H10" s="25">
        <f>(G10*100)</f>
        <v>3.3621816823360935</v>
      </c>
      <c r="O10" s="13"/>
      <c r="P10" s="13"/>
    </row>
    <row r="11" spans="2:16" ht="12.75">
      <c r="B11" s="22" t="s">
        <v>20</v>
      </c>
      <c r="C11" s="23" t="s">
        <v>44</v>
      </c>
      <c r="D11" s="23" t="s">
        <v>45</v>
      </c>
      <c r="E11" s="23" t="s">
        <v>46</v>
      </c>
      <c r="F11" s="23">
        <v>3.2</v>
      </c>
      <c r="G11" s="23">
        <f>(F11/F45)</f>
        <v>0.03586327127825166</v>
      </c>
      <c r="H11" s="24">
        <f>(G11*100)</f>
        <v>3.586327127825166</v>
      </c>
      <c r="O11" s="13"/>
      <c r="P11" s="13"/>
    </row>
    <row r="12" spans="2:16" ht="12.75">
      <c r="B12" s="10"/>
      <c r="C12" s="13" t="s">
        <v>47</v>
      </c>
      <c r="D12" s="13" t="s">
        <v>48</v>
      </c>
      <c r="E12" t="s">
        <v>49</v>
      </c>
      <c r="F12" s="13">
        <v>4</v>
      </c>
      <c r="G12" s="13">
        <f>(F12/F45)</f>
        <v>0.04482908909781458</v>
      </c>
      <c r="H12" s="25">
        <f>(G12*100)</f>
        <v>4.482908909781457</v>
      </c>
      <c r="O12" s="13"/>
      <c r="P12" s="13"/>
    </row>
    <row r="13" spans="2:16" ht="12.75">
      <c r="B13" s="10"/>
      <c r="C13" s="13" t="s">
        <v>50</v>
      </c>
      <c r="D13" s="13" t="s">
        <v>51</v>
      </c>
      <c r="E13" t="s">
        <v>52</v>
      </c>
      <c r="F13" s="13">
        <v>4.11111111111111</v>
      </c>
      <c r="G13" s="13">
        <f>(F13/F45)</f>
        <v>0.046074341572753856</v>
      </c>
      <c r="H13" s="25">
        <f>(G13*100)</f>
        <v>4.607434157275385</v>
      </c>
      <c r="O13" s="13"/>
      <c r="P13" s="13"/>
    </row>
    <row r="14" spans="2:16" ht="12.75">
      <c r="B14" s="22" t="s">
        <v>21</v>
      </c>
      <c r="C14" s="23" t="s">
        <v>53</v>
      </c>
      <c r="D14" s="23" t="s">
        <v>54</v>
      </c>
      <c r="E14" s="23" t="s">
        <v>55</v>
      </c>
      <c r="F14" s="23">
        <v>4.5</v>
      </c>
      <c r="G14" s="23">
        <f>(F14/F45)</f>
        <v>0.0504327252350414</v>
      </c>
      <c r="H14" s="24">
        <f>(G14*100)</f>
        <v>5.0432725235041405</v>
      </c>
      <c r="O14" s="13"/>
      <c r="P14" s="13"/>
    </row>
    <row r="15" spans="2:16" ht="12.75">
      <c r="B15" s="10"/>
      <c r="C15" s="13" t="s">
        <v>56</v>
      </c>
      <c r="D15" s="13" t="s">
        <v>57</v>
      </c>
      <c r="E15" t="s">
        <v>58</v>
      </c>
      <c r="F15" s="13">
        <v>4</v>
      </c>
      <c r="G15" s="13">
        <f>(F15/F45)</f>
        <v>0.04482908909781458</v>
      </c>
      <c r="H15" s="25">
        <f>(G15*100)</f>
        <v>4.482908909781457</v>
      </c>
      <c r="O15" s="13"/>
      <c r="P15" s="13"/>
    </row>
    <row r="16" spans="2:16" ht="12.75">
      <c r="B16" s="10"/>
      <c r="C16" s="13" t="s">
        <v>59</v>
      </c>
      <c r="D16" s="13" t="s">
        <v>60</v>
      </c>
      <c r="E16" s="26" t="s">
        <v>61</v>
      </c>
      <c r="F16" s="13">
        <v>2.25</v>
      </c>
      <c r="G16" s="13">
        <f>(F16/F45)</f>
        <v>0.0252163626175207</v>
      </c>
      <c r="H16" s="25">
        <f>(G16*100)</f>
        <v>2.5216362617520702</v>
      </c>
      <c r="O16" s="13"/>
      <c r="P16" s="13"/>
    </row>
    <row r="17" spans="2:16" ht="12.75">
      <c r="B17" s="10"/>
      <c r="C17" s="13" t="s">
        <v>62</v>
      </c>
      <c r="D17" s="13" t="s">
        <v>63</v>
      </c>
      <c r="E17" t="s">
        <v>64</v>
      </c>
      <c r="F17" s="13">
        <v>2.25</v>
      </c>
      <c r="G17" s="13">
        <f>(F17/F45)</f>
        <v>0.0252163626175207</v>
      </c>
      <c r="H17" s="25">
        <f>(G17*100)</f>
        <v>2.5216362617520702</v>
      </c>
      <c r="O17" s="13"/>
      <c r="P17" s="13"/>
    </row>
    <row r="18" spans="2:16" ht="12.75">
      <c r="B18" s="10"/>
      <c r="C18" s="13" t="s">
        <v>65</v>
      </c>
      <c r="D18" s="13" t="s">
        <v>66</v>
      </c>
      <c r="E18" t="s">
        <v>67</v>
      </c>
      <c r="F18" s="13">
        <v>3.5</v>
      </c>
      <c r="G18" s="13">
        <f>(F18/F45)</f>
        <v>0.039225452960587756</v>
      </c>
      <c r="H18" s="25">
        <f>(G18*100)</f>
        <v>3.9225452960587757</v>
      </c>
      <c r="O18" s="13"/>
      <c r="P18" s="13"/>
    </row>
    <row r="19" spans="2:15" ht="12.75">
      <c r="B19" s="10"/>
      <c r="C19" s="13" t="s">
        <v>68</v>
      </c>
      <c r="D19" s="13" t="s">
        <v>69</v>
      </c>
      <c r="E19" t="s">
        <v>70</v>
      </c>
      <c r="F19" s="13">
        <v>2.75</v>
      </c>
      <c r="G19" s="13">
        <f>(F19/F45)</f>
        <v>0.030819998754747523</v>
      </c>
      <c r="H19" s="25">
        <f>(G19*100)</f>
        <v>3.0819998754747524</v>
      </c>
      <c r="O19" s="13"/>
    </row>
    <row r="20" spans="2:16" ht="12.75">
      <c r="B20" s="22" t="s">
        <v>22</v>
      </c>
      <c r="C20" s="23" t="s">
        <v>71</v>
      </c>
      <c r="D20" s="23" t="s">
        <v>72</v>
      </c>
      <c r="E20" s="23" t="s">
        <v>73</v>
      </c>
      <c r="F20" s="23">
        <v>1.75</v>
      </c>
      <c r="G20" s="23">
        <f>(F20/F45)</f>
        <v>0.019612726480293878</v>
      </c>
      <c r="H20" s="24">
        <f>(G20*100)</f>
        <v>1.9612726480293878</v>
      </c>
      <c r="O20" s="13"/>
      <c r="P20" s="13"/>
    </row>
    <row r="21" spans="2:16" ht="12.75">
      <c r="B21" s="10"/>
      <c r="C21" s="13" t="s">
        <v>74</v>
      </c>
      <c r="D21" s="13" t="s">
        <v>75</v>
      </c>
      <c r="E21" t="s">
        <v>76</v>
      </c>
      <c r="F21" s="13">
        <v>2.25</v>
      </c>
      <c r="G21" s="13">
        <f>(F21/F45)</f>
        <v>0.0252163626175207</v>
      </c>
      <c r="H21" s="25">
        <f>(G21*100)</f>
        <v>2.5216362617520702</v>
      </c>
      <c r="O21" s="13"/>
      <c r="P21" s="13"/>
    </row>
    <row r="22" spans="2:16" ht="12.75">
      <c r="B22" s="10"/>
      <c r="C22" s="13" t="s">
        <v>77</v>
      </c>
      <c r="D22" s="13" t="s">
        <v>78</v>
      </c>
      <c r="E22" t="s">
        <v>79</v>
      </c>
      <c r="F22" s="13">
        <v>3.66666666666667</v>
      </c>
      <c r="G22" s="13">
        <f>(F22/F45)</f>
        <v>0.04109333167299673</v>
      </c>
      <c r="H22" s="25">
        <f>(G22*100)</f>
        <v>4.109333167299673</v>
      </c>
      <c r="O22" s="13"/>
      <c r="P22" s="13"/>
    </row>
    <row r="23" spans="2:16" ht="12.75">
      <c r="B23" s="10"/>
      <c r="C23" s="13" t="s">
        <v>80</v>
      </c>
      <c r="D23" s="13" t="s">
        <v>81</v>
      </c>
      <c r="E23" t="s">
        <v>82</v>
      </c>
      <c r="F23" s="13">
        <v>3.25</v>
      </c>
      <c r="G23" s="13">
        <f>(F23/F45)</f>
        <v>0.036423634891974345</v>
      </c>
      <c r="H23" s="25">
        <f>(G23*100)</f>
        <v>3.6423634891974346</v>
      </c>
      <c r="O23" s="13"/>
      <c r="P23" s="13"/>
    </row>
    <row r="24" spans="2:16" ht="12.75">
      <c r="B24" s="10"/>
      <c r="C24" s="13" t="s">
        <v>83</v>
      </c>
      <c r="D24" s="13" t="s">
        <v>84</v>
      </c>
      <c r="E24" t="s">
        <v>85</v>
      </c>
      <c r="F24" s="13">
        <v>3</v>
      </c>
      <c r="G24" s="13">
        <f>(F24/F45)</f>
        <v>0.033621816823360934</v>
      </c>
      <c r="H24" s="25">
        <f>(G24*100)</f>
        <v>3.3621816823360935</v>
      </c>
      <c r="O24" s="13"/>
      <c r="P24" s="13"/>
    </row>
    <row r="25" spans="2:16" ht="12.75">
      <c r="B25" s="22" t="s">
        <v>23</v>
      </c>
      <c r="C25" s="23" t="s">
        <v>86</v>
      </c>
      <c r="D25" s="23" t="s">
        <v>87</v>
      </c>
      <c r="E25" s="23" t="s">
        <v>76</v>
      </c>
      <c r="F25" s="23">
        <v>4</v>
      </c>
      <c r="G25" s="23">
        <f>(F25/F45)</f>
        <v>0.04482908909781458</v>
      </c>
      <c r="H25" s="24">
        <f>(G25*100)</f>
        <v>4.482908909781457</v>
      </c>
      <c r="O25" s="13"/>
      <c r="P25" s="13"/>
    </row>
    <row r="26" spans="2:16" ht="12.75">
      <c r="B26" s="10"/>
      <c r="C26" s="13" t="s">
        <v>88</v>
      </c>
      <c r="D26" s="13" t="s">
        <v>89</v>
      </c>
      <c r="E26" t="s">
        <v>76</v>
      </c>
      <c r="F26" s="13">
        <v>3</v>
      </c>
      <c r="G26" s="13">
        <f>(F26/F45)</f>
        <v>0.033621816823360934</v>
      </c>
      <c r="H26" s="25">
        <f>(G26*100)</f>
        <v>3.3621816823360935</v>
      </c>
      <c r="O26" s="13"/>
      <c r="P26" s="13"/>
    </row>
    <row r="27" spans="2:16" ht="12.75">
      <c r="B27" s="22" t="s">
        <v>24</v>
      </c>
      <c r="C27" s="23" t="s">
        <v>90</v>
      </c>
      <c r="D27" s="23" t="s">
        <v>91</v>
      </c>
      <c r="E27" s="23" t="s">
        <v>92</v>
      </c>
      <c r="F27" s="23">
        <v>2.75</v>
      </c>
      <c r="G27" s="23">
        <f>(F27/F45)</f>
        <v>0.030819998754747523</v>
      </c>
      <c r="H27" s="24">
        <f>(G27*100)</f>
        <v>3.0819998754747524</v>
      </c>
      <c r="O27" s="13"/>
      <c r="P27" s="13"/>
    </row>
    <row r="28" spans="2:16" ht="12.75">
      <c r="B28" s="10"/>
      <c r="C28" s="13" t="s">
        <v>93</v>
      </c>
      <c r="D28" s="13" t="s">
        <v>94</v>
      </c>
      <c r="E28" s="27" t="s">
        <v>95</v>
      </c>
      <c r="F28" s="13">
        <v>2.75</v>
      </c>
      <c r="G28" s="13">
        <f>(F28/F45)</f>
        <v>0.030819998754747523</v>
      </c>
      <c r="H28" s="25">
        <f>(G28*100)</f>
        <v>3.0819998754747524</v>
      </c>
      <c r="O28" s="13"/>
      <c r="P28" s="13"/>
    </row>
    <row r="29" spans="2:16" ht="12.75">
      <c r="B29" s="10"/>
      <c r="C29" s="13" t="s">
        <v>96</v>
      </c>
      <c r="D29" s="13" t="s">
        <v>97</v>
      </c>
      <c r="E29" s="27" t="s">
        <v>98</v>
      </c>
      <c r="F29" s="13">
        <v>2</v>
      </c>
      <c r="G29" s="13">
        <f>(F29/F45)</f>
        <v>0.02241454454890729</v>
      </c>
      <c r="H29" s="25">
        <f>(G29*100)</f>
        <v>2.2414544548907287</v>
      </c>
      <c r="O29" s="13"/>
      <c r="P29" s="13"/>
    </row>
    <row r="30" spans="2:16" ht="12.75">
      <c r="B30" s="10"/>
      <c r="C30" s="13" t="s">
        <v>99</v>
      </c>
      <c r="D30" s="13" t="s">
        <v>100</v>
      </c>
      <c r="E30" s="27" t="s">
        <v>101</v>
      </c>
      <c r="F30" s="13">
        <v>2.75</v>
      </c>
      <c r="G30" s="13">
        <f>(F30/F45)</f>
        <v>0.030819998754747523</v>
      </c>
      <c r="H30" s="25">
        <f>(G30*100)</f>
        <v>3.0819998754747524</v>
      </c>
      <c r="O30" s="13"/>
      <c r="P30" s="13"/>
    </row>
    <row r="31" spans="2:16" ht="12.75">
      <c r="B31" s="10"/>
      <c r="C31" s="13" t="s">
        <v>102</v>
      </c>
      <c r="D31" s="13" t="s">
        <v>100</v>
      </c>
      <c r="E31" s="27" t="s">
        <v>103</v>
      </c>
      <c r="F31" s="13">
        <v>3</v>
      </c>
      <c r="G31" s="13">
        <f>(F31/F45)</f>
        <v>0.033621816823360934</v>
      </c>
      <c r="H31" s="25">
        <f>(G31*100)</f>
        <v>3.3621816823360935</v>
      </c>
      <c r="O31" s="13"/>
      <c r="P31" s="13"/>
    </row>
    <row r="32" spans="2:16" ht="12.75">
      <c r="B32" s="10"/>
      <c r="C32" s="13" t="s">
        <v>104</v>
      </c>
      <c r="D32" s="13" t="s">
        <v>105</v>
      </c>
      <c r="E32" s="27" t="s">
        <v>106</v>
      </c>
      <c r="F32" s="13">
        <v>0</v>
      </c>
      <c r="G32" s="13">
        <f>(F32/F45)</f>
        <v>0</v>
      </c>
      <c r="H32" s="25">
        <f>(G32*100)</f>
        <v>0</v>
      </c>
      <c r="O32" s="13"/>
      <c r="P32" s="13"/>
    </row>
    <row r="33" spans="2:16" ht="12.75">
      <c r="B33" s="10"/>
      <c r="C33" s="28" t="s">
        <v>107</v>
      </c>
      <c r="D33" s="28" t="s">
        <v>108</v>
      </c>
      <c r="E33" t="s">
        <v>109</v>
      </c>
      <c r="F33" s="13">
        <v>1.5</v>
      </c>
      <c r="G33" s="13">
        <f>(F33/F45)</f>
        <v>0.016810908411680467</v>
      </c>
      <c r="H33" s="25">
        <f>(G33*100)</f>
        <v>1.6810908411680467</v>
      </c>
      <c r="O33" s="13"/>
      <c r="P33" s="13"/>
    </row>
    <row r="34" spans="2:16" ht="12.75">
      <c r="B34" s="10"/>
      <c r="C34" s="28" t="s">
        <v>110</v>
      </c>
      <c r="D34" s="28" t="s">
        <v>111</v>
      </c>
      <c r="E34" t="s">
        <v>112</v>
      </c>
      <c r="F34" s="13">
        <v>1.5</v>
      </c>
      <c r="G34" s="13">
        <f>(F34/F45)</f>
        <v>0.016810908411680467</v>
      </c>
      <c r="H34" s="25">
        <f>(G34*100)</f>
        <v>1.6810908411680467</v>
      </c>
      <c r="O34" s="13"/>
      <c r="P34" s="13"/>
    </row>
    <row r="35" spans="2:16" ht="12.75">
      <c r="B35" s="10"/>
      <c r="C35" s="13" t="s">
        <v>113</v>
      </c>
      <c r="D35" s="13" t="s">
        <v>114</v>
      </c>
      <c r="E35" t="s">
        <v>115</v>
      </c>
      <c r="F35" s="13">
        <v>0</v>
      </c>
      <c r="G35" s="13">
        <f>(F35/F45)</f>
        <v>0</v>
      </c>
      <c r="H35" s="25">
        <f>(G35*100)</f>
        <v>0</v>
      </c>
      <c r="O35" s="13"/>
      <c r="P35" s="13"/>
    </row>
    <row r="36" spans="2:16" ht="12.75">
      <c r="B36" s="10"/>
      <c r="C36" s="13" t="s">
        <v>116</v>
      </c>
      <c r="D36" s="13" t="s">
        <v>117</v>
      </c>
      <c r="E36" t="s">
        <v>118</v>
      </c>
      <c r="F36" s="13">
        <v>2.75</v>
      </c>
      <c r="G36" s="13">
        <f>(F36/F45)</f>
        <v>0.030819998754747523</v>
      </c>
      <c r="H36" s="25">
        <f>(G36*100)</f>
        <v>3.0819998754747524</v>
      </c>
      <c r="O36" s="13"/>
      <c r="P36" s="13"/>
    </row>
    <row r="37" spans="2:16" ht="12.75">
      <c r="B37" s="22" t="s">
        <v>119</v>
      </c>
      <c r="C37" s="23" t="s">
        <v>120</v>
      </c>
      <c r="D37" s="23" t="s">
        <v>121</v>
      </c>
      <c r="E37" s="23"/>
      <c r="F37" s="23">
        <v>0</v>
      </c>
      <c r="G37" s="23">
        <f>(F37/F45)</f>
        <v>0</v>
      </c>
      <c r="H37" s="24">
        <f>(G37*100)</f>
        <v>0</v>
      </c>
      <c r="O37" s="13"/>
      <c r="P37" s="13"/>
    </row>
    <row r="38" spans="2:16" ht="12.75">
      <c r="B38" s="10"/>
      <c r="C38" s="13" t="s">
        <v>122</v>
      </c>
      <c r="D38" s="13" t="s">
        <v>123</v>
      </c>
      <c r="F38" s="13">
        <v>0</v>
      </c>
      <c r="G38" s="13">
        <f>(F38/F45)</f>
        <v>0</v>
      </c>
      <c r="H38" s="25">
        <f>(G38*100)</f>
        <v>0</v>
      </c>
      <c r="O38" s="13"/>
      <c r="P38" s="13"/>
    </row>
    <row r="39" spans="2:16" ht="12.75">
      <c r="B39" s="10"/>
      <c r="C39" s="13" t="s">
        <v>124</v>
      </c>
      <c r="D39" s="13" t="s">
        <v>125</v>
      </c>
      <c r="E39" t="s">
        <v>76</v>
      </c>
      <c r="F39" s="13">
        <v>4.75</v>
      </c>
      <c r="G39" s="13">
        <f>(F39/F45)</f>
        <v>0.05323454330365481</v>
      </c>
      <c r="H39" s="25">
        <f>(G39*100)</f>
        <v>5.3234543303654815</v>
      </c>
      <c r="O39" s="13"/>
      <c r="P39" s="13"/>
    </row>
    <row r="40" spans="2:16" ht="12.75">
      <c r="B40" s="10"/>
      <c r="C40" s="13" t="s">
        <v>126</v>
      </c>
      <c r="D40" s="13" t="s">
        <v>127</v>
      </c>
      <c r="E40" t="s">
        <v>128</v>
      </c>
      <c r="F40" s="13">
        <v>0</v>
      </c>
      <c r="G40" s="13">
        <f>(F40/F45)</f>
        <v>0</v>
      </c>
      <c r="H40" s="25">
        <f>(G40*100)</f>
        <v>0</v>
      </c>
      <c r="O40" s="13"/>
      <c r="P40" s="13"/>
    </row>
    <row r="41" spans="2:16" ht="12.75">
      <c r="B41" s="10"/>
      <c r="C41" s="13" t="s">
        <v>129</v>
      </c>
      <c r="D41" s="13" t="s">
        <v>130</v>
      </c>
      <c r="E41" t="s">
        <v>131</v>
      </c>
      <c r="F41" s="13">
        <v>0</v>
      </c>
      <c r="G41" s="13">
        <f>(F41/F45)</f>
        <v>0</v>
      </c>
      <c r="H41" s="25">
        <f>(G41*100)</f>
        <v>0</v>
      </c>
      <c r="O41" s="13"/>
      <c r="P41" s="13"/>
    </row>
    <row r="42" spans="2:16" ht="12.75">
      <c r="B42" s="10"/>
      <c r="C42" s="13" t="s">
        <v>132</v>
      </c>
      <c r="D42" s="13" t="s">
        <v>133</v>
      </c>
      <c r="E42" t="s">
        <v>134</v>
      </c>
      <c r="F42" s="13">
        <v>0</v>
      </c>
      <c r="G42" s="13">
        <f>(F42/F45)</f>
        <v>0</v>
      </c>
      <c r="H42" s="25">
        <f>(G42*100)</f>
        <v>0</v>
      </c>
      <c r="O42" s="13"/>
      <c r="P42" s="13"/>
    </row>
    <row r="43" spans="2:16" ht="12.75">
      <c r="B43" s="10"/>
      <c r="C43" s="13" t="s">
        <v>135</v>
      </c>
      <c r="D43" s="13" t="s">
        <v>136</v>
      </c>
      <c r="E43" t="s">
        <v>137</v>
      </c>
      <c r="F43" s="13">
        <v>0</v>
      </c>
      <c r="G43" s="13">
        <f>(F43/F45)</f>
        <v>0</v>
      </c>
      <c r="H43" s="25">
        <f>(G43*100)</f>
        <v>0</v>
      </c>
      <c r="O43" s="13"/>
      <c r="P43" s="13"/>
    </row>
    <row r="44" spans="2:16" ht="12.75">
      <c r="B44" s="10"/>
      <c r="C44" s="13" t="s">
        <v>138</v>
      </c>
      <c r="D44" s="13" t="s">
        <v>139</v>
      </c>
      <c r="E44" t="s">
        <v>76</v>
      </c>
      <c r="F44" s="13">
        <v>4</v>
      </c>
      <c r="G44" s="13">
        <f>(F44/F45)</f>
        <v>0.04482908909781458</v>
      </c>
      <c r="H44" s="25">
        <f>(G44*100)</f>
        <v>4.482908909781457</v>
      </c>
      <c r="O44" s="13"/>
      <c r="P44" s="13"/>
    </row>
    <row r="45" spans="2:8" ht="38.25" customHeight="1">
      <c r="B45" s="29"/>
      <c r="C45" s="23"/>
      <c r="D45" s="23"/>
      <c r="E45" s="30" t="s">
        <v>140</v>
      </c>
      <c r="F45" s="23">
        <f>SUM(F8:F44)</f>
        <v>89.22777777777779</v>
      </c>
      <c r="G45" s="23">
        <f>SUM(G8:G44)</f>
        <v>0.9999999999999998</v>
      </c>
      <c r="H45" s="23">
        <f>SUM(H8:H44)</f>
        <v>99.99999999999999</v>
      </c>
    </row>
  </sheetData>
  <sheetProtection selectLockedCells="1" selectUnlockedCells="1"/>
  <mergeCells count="5">
    <mergeCell ref="B2:H2"/>
    <mergeCell ref="B3:K3"/>
    <mergeCell ref="B4:K4"/>
    <mergeCell ref="F5:H5"/>
    <mergeCell ref="F6:H6"/>
  </mergeCells>
  <hyperlinks>
    <hyperlink ref="F6" r:id="rId1" display="Pesos otorgado por los expertos"/>
  </hyperlink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B2:L81"/>
  <sheetViews>
    <sheetView tabSelected="1" workbookViewId="0" topLeftCell="A66">
      <selection activeCell="C78" sqref="C78"/>
    </sheetView>
  </sheetViews>
  <sheetFormatPr defaultColWidth="12.57421875" defaultRowHeight="12.75"/>
  <cols>
    <col min="1" max="1" width="11.57421875" style="0" customWidth="1"/>
    <col min="2" max="2" width="49.57421875" style="0" customWidth="1"/>
    <col min="3" max="3" width="32.57421875" style="0" customWidth="1"/>
    <col min="4" max="4" width="26.8515625" style="0" customWidth="1"/>
    <col min="5" max="16384" width="11.57421875" style="0" customWidth="1"/>
  </cols>
  <sheetData>
    <row r="2" spans="2:12" ht="12.75">
      <c r="B2" s="7" t="s">
        <v>141</v>
      </c>
      <c r="C2" s="7"/>
      <c r="D2" s="7"/>
      <c r="E2" s="7"/>
      <c r="F2" s="7"/>
      <c r="G2" s="7"/>
      <c r="H2" s="7"/>
      <c r="I2" s="7"/>
      <c r="J2" s="7"/>
      <c r="K2" s="7"/>
      <c r="L2" s="7"/>
    </row>
    <row r="3" spans="2:12" ht="12.75">
      <c r="B3" s="8" t="s">
        <v>142</v>
      </c>
      <c r="C3" s="8"/>
      <c r="D3" s="8"/>
      <c r="E3" s="8"/>
      <c r="F3" s="8"/>
      <c r="G3" s="8"/>
      <c r="H3" s="8"/>
      <c r="I3" s="8"/>
      <c r="J3" s="8"/>
      <c r="K3" s="8"/>
      <c r="L3" s="8"/>
    </row>
    <row r="5" spans="2:5" ht="12.75">
      <c r="B5" s="31" t="s">
        <v>143</v>
      </c>
      <c r="C5" s="31" t="s">
        <v>144</v>
      </c>
      <c r="D5" s="31" t="s">
        <v>145</v>
      </c>
      <c r="E5" s="31" t="s">
        <v>146</v>
      </c>
    </row>
    <row r="6" spans="2:6" ht="12.75">
      <c r="B6" s="32" t="s">
        <v>147</v>
      </c>
      <c r="C6" s="33" t="s">
        <v>148</v>
      </c>
      <c r="D6" s="33" t="s">
        <v>149</v>
      </c>
      <c r="E6" s="34" t="s">
        <v>150</v>
      </c>
      <c r="F6" s="35"/>
    </row>
    <row r="7" spans="2:6" ht="12.75">
      <c r="B7" s="32" t="s">
        <v>151</v>
      </c>
      <c r="C7" s="33" t="s">
        <v>152</v>
      </c>
      <c r="D7" s="33" t="s">
        <v>153</v>
      </c>
      <c r="E7" s="34" t="s">
        <v>154</v>
      </c>
      <c r="F7" s="35"/>
    </row>
    <row r="8" spans="2:6" ht="12.75">
      <c r="B8" s="32" t="s">
        <v>155</v>
      </c>
      <c r="C8" s="32" t="s">
        <v>156</v>
      </c>
      <c r="D8" s="33" t="s">
        <v>157</v>
      </c>
      <c r="E8" s="34" t="s">
        <v>158</v>
      </c>
      <c r="F8" s="35"/>
    </row>
    <row r="9" spans="2:6" ht="12.75">
      <c r="B9" s="32" t="s">
        <v>159</v>
      </c>
      <c r="C9" s="32" t="s">
        <v>160</v>
      </c>
      <c r="D9" s="33" t="s">
        <v>161</v>
      </c>
      <c r="E9" s="25" t="s">
        <v>162</v>
      </c>
      <c r="F9" s="35"/>
    </row>
    <row r="10" spans="2:6" ht="12.75">
      <c r="B10" s="32" t="s">
        <v>163</v>
      </c>
      <c r="C10" s="32" t="s">
        <v>164</v>
      </c>
      <c r="D10" s="33" t="s">
        <v>157</v>
      </c>
      <c r="E10" s="34" t="s">
        <v>158</v>
      </c>
      <c r="F10" s="35"/>
    </row>
    <row r="11" spans="2:6" ht="12.75">
      <c r="B11" s="32" t="s">
        <v>165</v>
      </c>
      <c r="C11" s="32" t="s">
        <v>166</v>
      </c>
      <c r="D11" s="33" t="s">
        <v>153</v>
      </c>
      <c r="E11" s="34" t="s">
        <v>154</v>
      </c>
      <c r="F11" s="35"/>
    </row>
    <row r="12" spans="2:6" ht="12.75">
      <c r="B12" s="32" t="s">
        <v>167</v>
      </c>
      <c r="C12" s="32" t="s">
        <v>168</v>
      </c>
      <c r="D12" s="33" t="s">
        <v>157</v>
      </c>
      <c r="E12" s="34" t="s">
        <v>158</v>
      </c>
      <c r="F12" s="35"/>
    </row>
    <row r="13" spans="2:6" ht="12.75">
      <c r="B13" s="32" t="s">
        <v>169</v>
      </c>
      <c r="C13" s="32" t="s">
        <v>170</v>
      </c>
      <c r="D13" s="32" t="s">
        <v>153</v>
      </c>
      <c r="E13" s="34" t="s">
        <v>154</v>
      </c>
      <c r="F13" s="35"/>
    </row>
    <row r="14" spans="2:6" ht="12.75">
      <c r="B14" s="32" t="s">
        <v>171</v>
      </c>
      <c r="C14" s="33" t="s">
        <v>172</v>
      </c>
      <c r="D14" s="33" t="s">
        <v>173</v>
      </c>
      <c r="E14" s="25" t="s">
        <v>174</v>
      </c>
      <c r="F14" s="35"/>
    </row>
    <row r="15" spans="2:6" ht="12.75">
      <c r="B15" s="32" t="s">
        <v>175</v>
      </c>
      <c r="C15" s="32" t="s">
        <v>176</v>
      </c>
      <c r="D15" s="32" t="s">
        <v>177</v>
      </c>
      <c r="E15" s="25" t="s">
        <v>178</v>
      </c>
      <c r="F15" s="35"/>
    </row>
    <row r="16" spans="2:6" ht="12.75">
      <c r="B16" s="32" t="s">
        <v>179</v>
      </c>
      <c r="C16" s="32" t="s">
        <v>180</v>
      </c>
      <c r="D16" s="32" t="s">
        <v>157</v>
      </c>
      <c r="E16" s="34" t="s">
        <v>158</v>
      </c>
      <c r="F16" s="35"/>
    </row>
    <row r="17" spans="2:8" ht="12.75">
      <c r="B17" s="32" t="s">
        <v>181</v>
      </c>
      <c r="C17" s="32" t="s">
        <v>182</v>
      </c>
      <c r="D17" s="33" t="s">
        <v>161</v>
      </c>
      <c r="E17" s="34" t="s">
        <v>162</v>
      </c>
      <c r="F17" s="35"/>
      <c r="H17" s="36"/>
    </row>
    <row r="18" spans="2:6" ht="12.75">
      <c r="B18" s="32" t="s">
        <v>183</v>
      </c>
      <c r="C18" s="32" t="s">
        <v>184</v>
      </c>
      <c r="D18" s="33" t="s">
        <v>185</v>
      </c>
      <c r="E18" s="25" t="s">
        <v>186</v>
      </c>
      <c r="F18" s="35"/>
    </row>
    <row r="19" spans="2:6" ht="12.75">
      <c r="B19" s="32" t="s">
        <v>187</v>
      </c>
      <c r="C19" s="32" t="s">
        <v>188</v>
      </c>
      <c r="D19" s="33" t="s">
        <v>173</v>
      </c>
      <c r="E19" s="25" t="s">
        <v>174</v>
      </c>
      <c r="F19" s="35"/>
    </row>
    <row r="20" spans="2:6" ht="12.75">
      <c r="B20" s="32" t="s">
        <v>189</v>
      </c>
      <c r="C20" s="32" t="s">
        <v>190</v>
      </c>
      <c r="D20" s="33" t="s">
        <v>157</v>
      </c>
      <c r="E20" s="34" t="s">
        <v>158</v>
      </c>
      <c r="F20" s="35"/>
    </row>
    <row r="21" spans="2:6" ht="12.75">
      <c r="B21" s="32" t="s">
        <v>191</v>
      </c>
      <c r="C21" s="32" t="s">
        <v>192</v>
      </c>
      <c r="D21" s="33" t="s">
        <v>149</v>
      </c>
      <c r="E21" s="25" t="s">
        <v>150</v>
      </c>
      <c r="F21" s="35"/>
    </row>
    <row r="22" spans="2:6" ht="12.75">
      <c r="B22" s="32" t="s">
        <v>193</v>
      </c>
      <c r="C22" s="32" t="s">
        <v>194</v>
      </c>
      <c r="D22" s="33" t="s">
        <v>157</v>
      </c>
      <c r="E22" s="34" t="s">
        <v>158</v>
      </c>
      <c r="F22" s="35"/>
    </row>
    <row r="23" spans="2:6" ht="12.75">
      <c r="B23" s="32" t="s">
        <v>195</v>
      </c>
      <c r="C23" s="32" t="s">
        <v>196</v>
      </c>
      <c r="D23" s="33" t="s">
        <v>197</v>
      </c>
      <c r="E23" s="25" t="s">
        <v>198</v>
      </c>
      <c r="F23" s="35"/>
    </row>
    <row r="24" spans="2:6" ht="12.75">
      <c r="B24" s="32" t="s">
        <v>199</v>
      </c>
      <c r="C24" s="32" t="s">
        <v>200</v>
      </c>
      <c r="D24" s="33" t="s">
        <v>157</v>
      </c>
      <c r="E24" s="34" t="s">
        <v>158</v>
      </c>
      <c r="F24" s="35"/>
    </row>
    <row r="25" spans="2:6" ht="12.75">
      <c r="B25" s="32" t="s">
        <v>201</v>
      </c>
      <c r="C25" s="32" t="s">
        <v>202</v>
      </c>
      <c r="D25" s="33" t="s">
        <v>161</v>
      </c>
      <c r="E25" s="25" t="s">
        <v>162</v>
      </c>
      <c r="F25" s="35"/>
    </row>
    <row r="26" spans="2:6" ht="12.75">
      <c r="B26" s="32" t="s">
        <v>203</v>
      </c>
      <c r="C26" s="32" t="s">
        <v>204</v>
      </c>
      <c r="D26" s="33" t="s">
        <v>149</v>
      </c>
      <c r="E26" s="25" t="s">
        <v>150</v>
      </c>
      <c r="F26" s="35"/>
    </row>
    <row r="27" spans="2:6" ht="12.75">
      <c r="B27" s="32" t="s">
        <v>205</v>
      </c>
      <c r="C27" s="32" t="s">
        <v>206</v>
      </c>
      <c r="D27" s="33" t="s">
        <v>207</v>
      </c>
      <c r="E27" s="25" t="s">
        <v>208</v>
      </c>
      <c r="F27" s="35"/>
    </row>
    <row r="28" spans="2:6" ht="12.75">
      <c r="B28" s="32" t="s">
        <v>209</v>
      </c>
      <c r="C28" s="32" t="s">
        <v>210</v>
      </c>
      <c r="D28" s="33" t="s">
        <v>211</v>
      </c>
      <c r="E28" s="25" t="s">
        <v>212</v>
      </c>
      <c r="F28" s="35"/>
    </row>
    <row r="29" spans="2:6" ht="12.75">
      <c r="B29" s="32" t="s">
        <v>213</v>
      </c>
      <c r="C29" s="32" t="s">
        <v>214</v>
      </c>
      <c r="D29" s="33" t="s">
        <v>153</v>
      </c>
      <c r="E29" s="25" t="s">
        <v>154</v>
      </c>
      <c r="F29" s="35"/>
    </row>
    <row r="30" spans="2:6" ht="12.75">
      <c r="B30" s="32" t="s">
        <v>215</v>
      </c>
      <c r="C30" s="32" t="s">
        <v>216</v>
      </c>
      <c r="D30" s="33" t="s">
        <v>157</v>
      </c>
      <c r="E30" s="34" t="s">
        <v>158</v>
      </c>
      <c r="F30" s="35"/>
    </row>
    <row r="31" spans="2:6" ht="12.75">
      <c r="B31" s="32" t="s">
        <v>217</v>
      </c>
      <c r="C31" s="32" t="s">
        <v>218</v>
      </c>
      <c r="D31" s="33" t="s">
        <v>153</v>
      </c>
      <c r="E31" s="25" t="s">
        <v>154</v>
      </c>
      <c r="F31" s="35"/>
    </row>
    <row r="32" spans="2:6" ht="12.75">
      <c r="B32" s="32" t="s">
        <v>219</v>
      </c>
      <c r="C32" s="32" t="s">
        <v>220</v>
      </c>
      <c r="D32" s="33" t="s">
        <v>211</v>
      </c>
      <c r="E32" s="25" t="s">
        <v>212</v>
      </c>
      <c r="F32" s="35"/>
    </row>
    <row r="33" spans="2:6" ht="12.75">
      <c r="B33" s="32" t="s">
        <v>221</v>
      </c>
      <c r="C33" s="32" t="s">
        <v>222</v>
      </c>
      <c r="D33" s="33" t="s">
        <v>157</v>
      </c>
      <c r="E33" s="34" t="s">
        <v>158</v>
      </c>
      <c r="F33" s="35"/>
    </row>
    <row r="34" spans="2:6" ht="12.75">
      <c r="B34" s="32" t="s">
        <v>223</v>
      </c>
      <c r="C34" s="32" t="s">
        <v>224</v>
      </c>
      <c r="D34" s="33" t="s">
        <v>173</v>
      </c>
      <c r="E34" s="25" t="s">
        <v>174</v>
      </c>
      <c r="F34" s="35"/>
    </row>
    <row r="35" spans="2:6" ht="12.75">
      <c r="B35" s="32" t="s">
        <v>225</v>
      </c>
      <c r="C35" s="32" t="s">
        <v>226</v>
      </c>
      <c r="D35" s="33" t="s">
        <v>227</v>
      </c>
      <c r="E35" s="25" t="s">
        <v>228</v>
      </c>
      <c r="F35" s="35"/>
    </row>
    <row r="36" spans="2:6" ht="12.75">
      <c r="B36" s="32" t="s">
        <v>229</v>
      </c>
      <c r="C36" s="32" t="s">
        <v>230</v>
      </c>
      <c r="D36" s="33" t="s">
        <v>157</v>
      </c>
      <c r="E36" s="34" t="s">
        <v>158</v>
      </c>
      <c r="F36" s="35"/>
    </row>
    <row r="37" spans="2:6" ht="12.75">
      <c r="B37" s="32" t="s">
        <v>231</v>
      </c>
      <c r="C37" s="32" t="s">
        <v>232</v>
      </c>
      <c r="D37" s="33" t="s">
        <v>161</v>
      </c>
      <c r="E37" s="37" t="s">
        <v>162</v>
      </c>
      <c r="F37" s="35"/>
    </row>
    <row r="38" spans="2:6" ht="12.75">
      <c r="B38" s="32" t="s">
        <v>233</v>
      </c>
      <c r="C38" s="32" t="s">
        <v>234</v>
      </c>
      <c r="D38" s="33" t="s">
        <v>161</v>
      </c>
      <c r="E38" s="34" t="s">
        <v>162</v>
      </c>
      <c r="F38" s="35"/>
    </row>
    <row r="39" spans="2:6" ht="12.75">
      <c r="B39" s="32" t="s">
        <v>235</v>
      </c>
      <c r="C39" s="32" t="s">
        <v>236</v>
      </c>
      <c r="D39" s="33" t="s">
        <v>237</v>
      </c>
      <c r="E39" s="25" t="s">
        <v>238</v>
      </c>
      <c r="F39" s="35"/>
    </row>
    <row r="40" spans="2:6" ht="12.75">
      <c r="B40" s="32" t="s">
        <v>239</v>
      </c>
      <c r="C40" s="32" t="s">
        <v>240</v>
      </c>
      <c r="D40" s="33" t="s">
        <v>153</v>
      </c>
      <c r="E40" s="34" t="s">
        <v>154</v>
      </c>
      <c r="F40" s="35"/>
    </row>
    <row r="41" spans="2:6" ht="12.75">
      <c r="B41" s="32" t="s">
        <v>241</v>
      </c>
      <c r="C41" s="32" t="s">
        <v>242</v>
      </c>
      <c r="D41" s="33" t="s">
        <v>173</v>
      </c>
      <c r="E41" s="25" t="s">
        <v>174</v>
      </c>
      <c r="F41" s="35"/>
    </row>
    <row r="42" spans="2:6" ht="12.75">
      <c r="B42" s="32" t="s">
        <v>243</v>
      </c>
      <c r="C42" s="32" t="s">
        <v>244</v>
      </c>
      <c r="D42" s="33" t="s">
        <v>177</v>
      </c>
      <c r="E42" s="25" t="s">
        <v>178</v>
      </c>
      <c r="F42" s="35"/>
    </row>
    <row r="43" spans="2:6" ht="12.75">
      <c r="B43" s="32" t="s">
        <v>245</v>
      </c>
      <c r="C43" s="32" t="s">
        <v>246</v>
      </c>
      <c r="D43" s="33" t="s">
        <v>161</v>
      </c>
      <c r="E43" s="25" t="s">
        <v>162</v>
      </c>
      <c r="F43" s="35"/>
    </row>
    <row r="44" spans="2:6" ht="12.75">
      <c r="B44" s="32" t="s">
        <v>247</v>
      </c>
      <c r="C44" s="32" t="s">
        <v>248</v>
      </c>
      <c r="D44" s="33" t="s">
        <v>153</v>
      </c>
      <c r="E44" s="25" t="s">
        <v>150</v>
      </c>
      <c r="F44" s="35"/>
    </row>
    <row r="45" spans="2:6" ht="12.75">
      <c r="B45" s="32" t="s">
        <v>249</v>
      </c>
      <c r="C45" s="32" t="s">
        <v>250</v>
      </c>
      <c r="D45" s="33" t="s">
        <v>251</v>
      </c>
      <c r="E45" s="25" t="s">
        <v>252</v>
      </c>
      <c r="F45" s="35"/>
    </row>
    <row r="46" spans="2:6" ht="12.75">
      <c r="B46" s="32" t="s">
        <v>253</v>
      </c>
      <c r="C46" s="32" t="s">
        <v>254</v>
      </c>
      <c r="D46" s="33" t="s">
        <v>251</v>
      </c>
      <c r="E46" s="34" t="s">
        <v>255</v>
      </c>
      <c r="F46" s="35"/>
    </row>
    <row r="47" spans="2:6" ht="12.75">
      <c r="B47" s="32" t="s">
        <v>256</v>
      </c>
      <c r="C47" s="32" t="s">
        <v>257</v>
      </c>
      <c r="D47" s="33" t="s">
        <v>161</v>
      </c>
      <c r="E47" s="25" t="s">
        <v>162</v>
      </c>
      <c r="F47" s="35"/>
    </row>
    <row r="48" spans="2:6" ht="12.75">
      <c r="B48" s="32" t="s">
        <v>258</v>
      </c>
      <c r="C48" s="32" t="s">
        <v>259</v>
      </c>
      <c r="D48" s="33" t="s">
        <v>211</v>
      </c>
      <c r="E48" s="25" t="s">
        <v>212</v>
      </c>
      <c r="F48" s="35"/>
    </row>
    <row r="49" spans="2:6" ht="12.75">
      <c r="B49" s="32" t="s">
        <v>260</v>
      </c>
      <c r="C49" s="32" t="s">
        <v>261</v>
      </c>
      <c r="D49" s="33" t="s">
        <v>185</v>
      </c>
      <c r="E49" s="25" t="s">
        <v>186</v>
      </c>
      <c r="F49" s="35"/>
    </row>
    <row r="50" spans="2:6" ht="12.75">
      <c r="B50" s="32" t="s">
        <v>262</v>
      </c>
      <c r="C50" s="32" t="s">
        <v>263</v>
      </c>
      <c r="D50" s="33" t="s">
        <v>149</v>
      </c>
      <c r="E50" s="34" t="s">
        <v>150</v>
      </c>
      <c r="F50" s="35"/>
    </row>
    <row r="51" spans="2:6" ht="12.75">
      <c r="B51" s="32" t="s">
        <v>264</v>
      </c>
      <c r="C51" s="32" t="s">
        <v>265</v>
      </c>
      <c r="D51" s="33" t="s">
        <v>157</v>
      </c>
      <c r="E51" s="34" t="s">
        <v>158</v>
      </c>
      <c r="F51" s="35"/>
    </row>
    <row r="52" spans="2:6" ht="12.75">
      <c r="B52" s="32" t="s">
        <v>266</v>
      </c>
      <c r="C52" s="32" t="s">
        <v>267</v>
      </c>
      <c r="D52" s="33" t="s">
        <v>268</v>
      </c>
      <c r="E52" s="25" t="s">
        <v>269</v>
      </c>
      <c r="F52" s="35"/>
    </row>
    <row r="53" spans="2:6" ht="12.75">
      <c r="B53" s="32" t="s">
        <v>270</v>
      </c>
      <c r="C53" s="32" t="s">
        <v>271</v>
      </c>
      <c r="D53" s="33" t="s">
        <v>272</v>
      </c>
      <c r="E53" s="25" t="s">
        <v>273</v>
      </c>
      <c r="F53" s="35"/>
    </row>
    <row r="54" spans="2:6" ht="12.75">
      <c r="B54" s="32" t="s">
        <v>274</v>
      </c>
      <c r="C54" s="32" t="s">
        <v>275</v>
      </c>
      <c r="D54" s="33" t="s">
        <v>276</v>
      </c>
      <c r="E54" s="34" t="s">
        <v>158</v>
      </c>
      <c r="F54" s="35"/>
    </row>
    <row r="55" spans="2:6" ht="12.75">
      <c r="B55" s="32" t="s">
        <v>277</v>
      </c>
      <c r="C55" s="32" t="s">
        <v>278</v>
      </c>
      <c r="D55" s="33" t="s">
        <v>161</v>
      </c>
      <c r="E55" s="34" t="s">
        <v>162</v>
      </c>
      <c r="F55" s="35"/>
    </row>
    <row r="56" spans="2:6" ht="12.75">
      <c r="B56" s="32" t="s">
        <v>279</v>
      </c>
      <c r="C56" s="32" t="s">
        <v>280</v>
      </c>
      <c r="D56" s="33" t="s">
        <v>281</v>
      </c>
      <c r="E56" s="25" t="s">
        <v>174</v>
      </c>
      <c r="F56" s="35"/>
    </row>
    <row r="57" spans="2:6" ht="12.75">
      <c r="B57" s="32" t="s">
        <v>282</v>
      </c>
      <c r="C57" s="32" t="s">
        <v>283</v>
      </c>
      <c r="D57" s="33" t="s">
        <v>276</v>
      </c>
      <c r="E57" s="25" t="s">
        <v>269</v>
      </c>
      <c r="F57" s="35"/>
    </row>
    <row r="58" spans="2:6" ht="12.75">
      <c r="B58" s="32" t="s">
        <v>284</v>
      </c>
      <c r="C58" s="32" t="s">
        <v>285</v>
      </c>
      <c r="D58" s="33" t="s">
        <v>286</v>
      </c>
      <c r="E58" s="25" t="s">
        <v>287</v>
      </c>
      <c r="F58" s="35"/>
    </row>
    <row r="59" spans="2:6" ht="12.75">
      <c r="B59" s="32" t="s">
        <v>288</v>
      </c>
      <c r="C59" s="32" t="s">
        <v>289</v>
      </c>
      <c r="D59" s="33" t="s">
        <v>276</v>
      </c>
      <c r="E59" s="34" t="s">
        <v>154</v>
      </c>
      <c r="F59" s="35"/>
    </row>
    <row r="60" spans="2:6" ht="12.75">
      <c r="B60" s="32" t="s">
        <v>290</v>
      </c>
      <c r="C60" s="32" t="s">
        <v>291</v>
      </c>
      <c r="D60" s="33" t="s">
        <v>153</v>
      </c>
      <c r="E60" s="34" t="s">
        <v>154</v>
      </c>
      <c r="F60" s="35"/>
    </row>
    <row r="61" spans="2:6" ht="12.75">
      <c r="B61" s="32" t="s">
        <v>292</v>
      </c>
      <c r="C61" s="32" t="s">
        <v>293</v>
      </c>
      <c r="D61" s="33" t="s">
        <v>157</v>
      </c>
      <c r="E61" s="34" t="s">
        <v>158</v>
      </c>
      <c r="F61" s="35"/>
    </row>
    <row r="62" spans="2:6" ht="12.75">
      <c r="B62" s="32" t="s">
        <v>294</v>
      </c>
      <c r="C62" s="32" t="s">
        <v>295</v>
      </c>
      <c r="D62" s="33" t="s">
        <v>185</v>
      </c>
      <c r="E62" s="25" t="s">
        <v>186</v>
      </c>
      <c r="F62" s="35"/>
    </row>
    <row r="63" spans="2:6" ht="12.75">
      <c r="B63" s="32" t="s">
        <v>296</v>
      </c>
      <c r="C63" s="32" t="s">
        <v>297</v>
      </c>
      <c r="D63" s="33" t="s">
        <v>153</v>
      </c>
      <c r="E63" s="34" t="s">
        <v>154</v>
      </c>
      <c r="F63" s="35"/>
    </row>
    <row r="64" spans="2:6" ht="12.75">
      <c r="B64" s="32" t="s">
        <v>298</v>
      </c>
      <c r="C64" s="32" t="s">
        <v>299</v>
      </c>
      <c r="D64" s="33" t="s">
        <v>157</v>
      </c>
      <c r="E64" s="34" t="s">
        <v>158</v>
      </c>
      <c r="F64" s="35"/>
    </row>
    <row r="65" spans="2:6" ht="12.75">
      <c r="B65" s="32" t="s">
        <v>300</v>
      </c>
      <c r="C65" s="32" t="s">
        <v>301</v>
      </c>
      <c r="D65" s="33" t="s">
        <v>272</v>
      </c>
      <c r="E65" s="25" t="s">
        <v>273</v>
      </c>
      <c r="F65" s="35"/>
    </row>
    <row r="66" spans="2:6" ht="12.75">
      <c r="B66" s="32" t="s">
        <v>302</v>
      </c>
      <c r="C66" s="32" t="s">
        <v>303</v>
      </c>
      <c r="D66" s="33" t="s">
        <v>173</v>
      </c>
      <c r="E66" s="25" t="s">
        <v>174</v>
      </c>
      <c r="F66" s="35"/>
    </row>
    <row r="67" spans="2:6" ht="12.75">
      <c r="B67" s="32" t="s">
        <v>304</v>
      </c>
      <c r="C67" s="32" t="s">
        <v>305</v>
      </c>
      <c r="D67" s="33" t="s">
        <v>161</v>
      </c>
      <c r="E67" s="34" t="s">
        <v>162</v>
      </c>
      <c r="F67" s="35"/>
    </row>
    <row r="68" spans="2:6" ht="12.75">
      <c r="B68" s="32" t="s">
        <v>306</v>
      </c>
      <c r="C68" s="32" t="s">
        <v>307</v>
      </c>
      <c r="D68" s="33" t="s">
        <v>149</v>
      </c>
      <c r="E68" s="25" t="s">
        <v>150</v>
      </c>
      <c r="F68" s="35"/>
    </row>
    <row r="69" spans="2:6" ht="12.75">
      <c r="B69" s="32" t="s">
        <v>308</v>
      </c>
      <c r="C69" s="32" t="s">
        <v>309</v>
      </c>
      <c r="D69" s="33" t="s">
        <v>157</v>
      </c>
      <c r="E69" s="34" t="s">
        <v>158</v>
      </c>
      <c r="F69" s="35"/>
    </row>
    <row r="70" spans="2:6" ht="12.75">
      <c r="B70" s="32" t="s">
        <v>310</v>
      </c>
      <c r="C70" s="32" t="s">
        <v>311</v>
      </c>
      <c r="D70" s="33" t="s">
        <v>153</v>
      </c>
      <c r="E70" s="34" t="s">
        <v>154</v>
      </c>
      <c r="F70" s="35"/>
    </row>
    <row r="71" spans="2:6" ht="12.75">
      <c r="B71" s="32" t="s">
        <v>312</v>
      </c>
      <c r="C71" s="32" t="s">
        <v>313</v>
      </c>
      <c r="D71" s="33" t="s">
        <v>153</v>
      </c>
      <c r="E71" s="25" t="s">
        <v>154</v>
      </c>
      <c r="F71" s="35"/>
    </row>
    <row r="72" spans="2:6" ht="12.75">
      <c r="B72" s="32" t="s">
        <v>314</v>
      </c>
      <c r="C72" s="32" t="s">
        <v>315</v>
      </c>
      <c r="D72" s="33" t="s">
        <v>161</v>
      </c>
      <c r="E72" s="34" t="s">
        <v>162</v>
      </c>
      <c r="F72" s="35"/>
    </row>
    <row r="73" spans="2:6" ht="12.75">
      <c r="B73" s="32" t="s">
        <v>316</v>
      </c>
      <c r="C73" s="32" t="s">
        <v>317</v>
      </c>
      <c r="D73" s="33" t="s">
        <v>173</v>
      </c>
      <c r="E73" s="25" t="s">
        <v>174</v>
      </c>
      <c r="F73" s="35"/>
    </row>
    <row r="74" spans="2:6" ht="12.75">
      <c r="B74" s="32" t="s">
        <v>318</v>
      </c>
      <c r="C74" s="32" t="s">
        <v>319</v>
      </c>
      <c r="D74" s="33" t="s">
        <v>207</v>
      </c>
      <c r="E74" s="34" t="s">
        <v>208</v>
      </c>
      <c r="F74" s="35"/>
    </row>
    <row r="75" spans="2:6" ht="12.75">
      <c r="B75" s="32" t="s">
        <v>320</v>
      </c>
      <c r="C75" s="32" t="s">
        <v>321</v>
      </c>
      <c r="D75" s="33" t="s">
        <v>322</v>
      </c>
      <c r="E75" s="25" t="s">
        <v>323</v>
      </c>
      <c r="F75" s="35"/>
    </row>
    <row r="76" spans="2:6" ht="12.75">
      <c r="B76" s="32" t="s">
        <v>324</v>
      </c>
      <c r="C76" s="32" t="s">
        <v>325</v>
      </c>
      <c r="D76" s="33" t="s">
        <v>149</v>
      </c>
      <c r="E76" s="25" t="s">
        <v>150</v>
      </c>
      <c r="F76" s="35"/>
    </row>
    <row r="77" spans="2:6" ht="12.75">
      <c r="B77" s="32" t="s">
        <v>326</v>
      </c>
      <c r="C77" s="32" t="s">
        <v>327</v>
      </c>
      <c r="D77" s="33" t="s">
        <v>207</v>
      </c>
      <c r="E77" s="25" t="s">
        <v>208</v>
      </c>
      <c r="F77" s="35"/>
    </row>
    <row r="78" spans="2:6" ht="13.5">
      <c r="B78" s="32" t="s">
        <v>328</v>
      </c>
      <c r="C78" s="32" t="s">
        <v>329</v>
      </c>
      <c r="D78" s="33" t="s">
        <v>173</v>
      </c>
      <c r="E78" s="25" t="s">
        <v>174</v>
      </c>
      <c r="F78" s="35"/>
    </row>
    <row r="79" spans="2:6" ht="12.75">
      <c r="B79" s="32" t="s">
        <v>330</v>
      </c>
      <c r="C79" s="32" t="s">
        <v>331</v>
      </c>
      <c r="D79" s="33" t="s">
        <v>153</v>
      </c>
      <c r="E79" s="34" t="s">
        <v>154</v>
      </c>
      <c r="F79" s="35"/>
    </row>
    <row r="80" spans="2:6" ht="12.75">
      <c r="B80" s="32" t="s">
        <v>332</v>
      </c>
      <c r="C80" s="32" t="s">
        <v>333</v>
      </c>
      <c r="D80" s="33" t="s">
        <v>276</v>
      </c>
      <c r="E80" s="25" t="s">
        <v>150</v>
      </c>
      <c r="F80" s="35"/>
    </row>
    <row r="81" spans="2:6" ht="12.75">
      <c r="B81" s="32" t="s">
        <v>334</v>
      </c>
      <c r="C81" s="32" t="s">
        <v>335</v>
      </c>
      <c r="D81" s="33" t="s">
        <v>322</v>
      </c>
      <c r="E81" s="25" t="s">
        <v>323</v>
      </c>
      <c r="F81" s="35"/>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CS78"/>
  <sheetViews>
    <sheetView workbookViewId="0" topLeftCell="A1">
      <pane ySplit="65535" topLeftCell="A1" activePane="topLeft" state="split"/>
      <selection pane="topLeft" activeCell="C5" sqref="C5"/>
      <selection pane="bottomLeft" activeCell="A1" sqref="A1"/>
    </sheetView>
  </sheetViews>
  <sheetFormatPr defaultColWidth="11.421875" defaultRowHeight="12.75"/>
  <cols>
    <col min="1" max="1" width="24.7109375" style="38" customWidth="1"/>
    <col min="2" max="2" width="22.8515625" style="0" customWidth="1"/>
    <col min="3" max="3" width="31.28125" style="0" customWidth="1"/>
    <col min="4" max="79" width="11.421875" style="11" customWidth="1"/>
    <col min="80" max="97" width="11.421875" style="12" customWidth="1"/>
  </cols>
  <sheetData>
    <row r="1" spans="1:79" ht="12.75">
      <c r="A1" s="38" t="s">
        <v>336</v>
      </c>
      <c r="D1" s="39" t="str">
        <f>ListadoUniversidades!$C$6</f>
        <v>UA</v>
      </c>
      <c r="E1" s="39" t="str">
        <f>ListadoUniversidades!$C$7</f>
        <v>UAB</v>
      </c>
      <c r="F1" s="40" t="str">
        <f>ListadoUniversidades!$C$8</f>
        <v>UAH</v>
      </c>
      <c r="G1" s="40" t="str">
        <f>ListadoUniversidades!$C$9</f>
        <v>UAL</v>
      </c>
      <c r="H1" s="40" t="str">
        <f>ListadoUniversidades!$C$10</f>
        <v>UAM</v>
      </c>
      <c r="I1" s="40" t="str">
        <f>ListadoUniversidades!$C$11</f>
        <v>UAO</v>
      </c>
      <c r="J1" s="40" t="str">
        <f>ListadoUniversidades!$C$12</f>
        <v>UAX</v>
      </c>
      <c r="K1" s="40" t="str">
        <f>ListadoUniversidades!$C$13</f>
        <v>UB</v>
      </c>
      <c r="L1" s="39" t="str">
        <f>ListadoUniversidades!$C$14</f>
        <v>UBU</v>
      </c>
      <c r="M1" s="40" t="str">
        <f>ListadoUniversidades!$C$15</f>
        <v>UC</v>
      </c>
      <c r="N1" s="40" t="str">
        <f>ListadoUniversidades!$C$16</f>
        <v>UC3M</v>
      </c>
      <c r="O1" s="40" t="str">
        <f>ListadoUniversidades!$C$17</f>
        <v>UCA</v>
      </c>
      <c r="P1" s="40" t="str">
        <f>ListadoUniversidades!$C$18</f>
        <v>UCAM</v>
      </c>
      <c r="Q1" s="40" t="str">
        <f>ListadoUniversidades!$C$19</f>
        <v>UCAV</v>
      </c>
      <c r="R1" s="40" t="str">
        <f>ListadoUniversidades!$C$20</f>
        <v>CEU-USP</v>
      </c>
      <c r="S1" s="40" t="str">
        <f>ListadoUniversidades!$C$21</f>
        <v>UCHCEU</v>
      </c>
      <c r="T1" s="40" t="str">
        <f>ListadoUniversidades!$C$22</f>
        <v>UCJC</v>
      </c>
      <c r="U1" s="40" t="str">
        <f>ListadoUniversidades!$C$23</f>
        <v>UCLM</v>
      </c>
      <c r="V1" s="40" t="str">
        <f>ListadoUniversidades!$C$24</f>
        <v>UCM</v>
      </c>
      <c r="W1" s="40" t="str">
        <f>ListadoUniversidades!$C$25</f>
        <v>UCO</v>
      </c>
      <c r="X1" s="40" t="str">
        <f>ListadoUniversidades!$C$26</f>
        <v>UCV</v>
      </c>
      <c r="Y1" s="40" t="str">
        <f>ListadoUniversidades!$C$27</f>
        <v>UDC</v>
      </c>
      <c r="Z1" s="40" t="str">
        <f>ListadoUniversidades!$C$28</f>
        <v>UDEUSTO</v>
      </c>
      <c r="AA1" s="40" t="str">
        <f>ListadoUniversidades!$C$29</f>
        <v>UDG</v>
      </c>
      <c r="AB1" s="40" t="str">
        <f>ListadoUniversidades!$C$30</f>
        <v>UDIMA</v>
      </c>
      <c r="AC1" s="40" t="str">
        <f>ListadoUniversidades!$C$31</f>
        <v>UDL</v>
      </c>
      <c r="AD1" s="40" t="str">
        <f>ListadoUniversidades!$C$32</f>
        <v>EHU</v>
      </c>
      <c r="AE1" s="40" t="str">
        <f>ListadoUniversidades!$C$33</f>
        <v>UEM</v>
      </c>
      <c r="AF1" s="40" t="str">
        <f>ListadoUniversidades!$C$34</f>
        <v>UEMC</v>
      </c>
      <c r="AG1" s="40" t="str">
        <f>ListadoUniversidades!$C$35</f>
        <v>UEX</v>
      </c>
      <c r="AH1" s="40" t="str">
        <f>ListadoUniversidades!$C$36</f>
        <v>UFV</v>
      </c>
      <c r="AI1" s="40" t="str">
        <f>ListadoUniversidades!$C$37</f>
        <v>UGR</v>
      </c>
      <c r="AJ1" s="40" t="str">
        <f>ListadoUniversidades!$C$38</f>
        <v>UHU</v>
      </c>
      <c r="AK1" s="40" t="str">
        <f>ListadoUniversidades!$C$39</f>
        <v>UIB</v>
      </c>
      <c r="AL1" s="40" t="str">
        <f>ListadoUniversidades!$C$40</f>
        <v>UIC</v>
      </c>
      <c r="AM1" s="40" t="str">
        <f>ListadoUniversidades!$C$41</f>
        <v>IE</v>
      </c>
      <c r="AN1" s="40" t="str">
        <f>ListadoUniversidades!$C$42</f>
        <v>UIMP</v>
      </c>
      <c r="AO1" s="40" t="str">
        <f>ListadoUniversidades!$C$43</f>
        <v>UJA</v>
      </c>
      <c r="AP1" s="40" t="str">
        <f>ListadoUniversidades!$C$44</f>
        <v>UJI</v>
      </c>
      <c r="AQ1" s="40" t="str">
        <f>ListadoUniversidades!$C$45</f>
        <v>ULL</v>
      </c>
      <c r="AR1" s="40" t="str">
        <f>ListadoUniversidades!$C$46</f>
        <v>ULPGC</v>
      </c>
      <c r="AS1" s="40" t="str">
        <f>ListadoUniversidades!$C$47</f>
        <v>UMA</v>
      </c>
      <c r="AT1" s="40" t="str">
        <f>ListadoUniversidades!$C$48</f>
        <v>MU</v>
      </c>
      <c r="AU1" s="40" t="str">
        <f>ListadoUniversidades!$C$49</f>
        <v>UM</v>
      </c>
      <c r="AV1" s="40" t="str">
        <f>ListadoUniversidades!$C$50</f>
        <v>UMH</v>
      </c>
      <c r="AW1" s="40" t="str">
        <f>ListadoUniversidades!$C$51</f>
        <v>UNEBRIJA</v>
      </c>
      <c r="AX1" s="40" t="str">
        <f>ListadoUniversidades!$C$52</f>
        <v>UNIRIOJA</v>
      </c>
      <c r="AY1" s="40" t="str">
        <f>ListadoUniversidades!$C$53</f>
        <v>UNAV</v>
      </c>
      <c r="AZ1" s="40" t="str">
        <f>ListadoUniversidades!$C$54</f>
        <v>UNED</v>
      </c>
      <c r="BA1" s="40" t="str">
        <f>ListadoUniversidades!$C$55</f>
        <v>UNIA</v>
      </c>
      <c r="BB1" s="40" t="str">
        <f>ListadoUniversidades!$C$56</f>
        <v>UNILEON</v>
      </c>
      <c r="BC1" s="40" t="str">
        <f>ListadoUniversidades!$C$57</f>
        <v>UNIR</v>
      </c>
      <c r="BD1" s="40" t="str">
        <f>ListadoUniversidades!$C$58</f>
        <v>UNIOVI</v>
      </c>
      <c r="BE1" s="40" t="str">
        <f>ListadoUniversidades!$C$59</f>
        <v>UOC</v>
      </c>
      <c r="BF1" s="40" t="str">
        <f>ListadoUniversidades!$C$60</f>
        <v>UPC</v>
      </c>
      <c r="BG1" s="40" t="str">
        <f>ListadoUniversidades!$C$61</f>
        <v>UPCOMILLAS</v>
      </c>
      <c r="BH1" s="40" t="str">
        <f>ListadoUniversidades!$C$62</f>
        <v>UPCT</v>
      </c>
      <c r="BI1" s="40" t="str">
        <f>ListadoUniversidades!$C$63</f>
        <v>UPF</v>
      </c>
      <c r="BJ1" s="40" t="str">
        <f>ListadoUniversidades!$C$64</f>
        <v>UPM</v>
      </c>
      <c r="BK1" s="40" t="str">
        <f>ListadoUniversidades!$C$65</f>
        <v>UPNA</v>
      </c>
      <c r="BL1" s="40" t="str">
        <f>ListadoUniversidades!$C$66</f>
        <v>UPSA</v>
      </c>
      <c r="BM1" s="40" t="str">
        <f>ListadoUniversidades!$C$67</f>
        <v>UPO</v>
      </c>
      <c r="BN1" s="40" t="str">
        <f>ListadoUniversidades!$C$68</f>
        <v>UPV</v>
      </c>
      <c r="BO1" s="40" t="str">
        <f>ListadoUniversidades!$C$69</f>
        <v>URJC</v>
      </c>
      <c r="BP1" s="40" t="str">
        <f>ListadoUniversidades!$C$70</f>
        <v>URL</v>
      </c>
      <c r="BQ1" s="40" t="str">
        <f>ListadoUniversidades!$C$71</f>
        <v>URV</v>
      </c>
      <c r="BR1" s="40" t="str">
        <f>ListadoUniversidades!$C$72</f>
        <v>US</v>
      </c>
      <c r="BS1" s="40" t="str">
        <f>ListadoUniversidades!$C$73</f>
        <v>USAL</v>
      </c>
      <c r="BT1" s="40" t="str">
        <f>ListadoUniversidades!$C$74</f>
        <v>USC</v>
      </c>
      <c r="BU1" s="40" t="str">
        <f>ListadoUniversidades!$C$75</f>
        <v>USJ</v>
      </c>
      <c r="BV1" s="40" t="str">
        <f>ListadoUniversidades!$C$76</f>
        <v>UV (Valencia)</v>
      </c>
      <c r="BW1" s="40" t="str">
        <f>ListadoUniversidades!$C$77</f>
        <v>UV</v>
      </c>
      <c r="BX1" s="40" t="str">
        <f>ListadoUniversidades!$C$78</f>
        <v>UVA (Valladolid)</v>
      </c>
      <c r="BY1" s="40" t="str">
        <f>ListadoUniversidades!$C$79</f>
        <v>UVIC</v>
      </c>
      <c r="BZ1" s="40" t="str">
        <f>ListadoUniversidades!$C$80</f>
        <v>VIU</v>
      </c>
      <c r="CA1" s="40" t="str">
        <f>ListadoUniversidades!$C$81</f>
        <v>UZ</v>
      </c>
    </row>
    <row r="2" spans="81:97" ht="12.75">
      <c r="CC2" s="41" t="s">
        <v>337</v>
      </c>
      <c r="CD2" s="42"/>
      <c r="CF2" s="43" t="s">
        <v>338</v>
      </c>
      <c r="CG2" s="44"/>
      <c r="CI2" s="45" t="s">
        <v>339</v>
      </c>
      <c r="CJ2" s="46"/>
      <c r="CL2" s="45" t="s">
        <v>340</v>
      </c>
      <c r="CM2" s="46"/>
      <c r="CO2" s="45" t="s">
        <v>341</v>
      </c>
      <c r="CP2" s="46"/>
      <c r="CR2" s="45" t="s">
        <v>342</v>
      </c>
      <c r="CS2" s="46"/>
    </row>
    <row r="3" spans="1:97" s="12" customFormat="1" ht="12.75">
      <c r="A3" s="47" t="str">
        <f>'suma puntuaciones en % '!B7</f>
        <v>Producción</v>
      </c>
      <c r="B3" s="48" t="str">
        <f>'suma puntuaciones en % '!C7</f>
        <v>Uso OCW</v>
      </c>
      <c r="C3" s="49" t="str">
        <f>'suma puntuaciones en % '!D7</f>
        <v>¿Tienen sección de OpenCourseWare para ofrecer material docente?</v>
      </c>
      <c r="D3" s="11">
        <f>'suma puntuaciones en % '!E7</f>
        <v>4.482908909781457</v>
      </c>
      <c r="E3" s="11">
        <f>'suma puntuaciones en % '!F7</f>
        <v>4.482908909781457</v>
      </c>
      <c r="F3" s="11">
        <f>'suma puntuaciones en % '!G7</f>
        <v>0</v>
      </c>
      <c r="G3" s="11">
        <f>'suma puntuaciones en % '!H7</f>
        <v>0</v>
      </c>
      <c r="H3" s="11">
        <f>'suma puntuaciones en % '!I7</f>
        <v>4.482908909781457</v>
      </c>
      <c r="I3" s="11">
        <f>'suma puntuaciones en % '!J7</f>
        <v>0</v>
      </c>
      <c r="J3" s="11">
        <f>'suma puntuaciones en % '!K7</f>
        <v>0</v>
      </c>
      <c r="K3" s="11">
        <f>'suma puntuaciones en % '!L7</f>
        <v>0</v>
      </c>
      <c r="L3" s="11">
        <f>'suma puntuaciones en % '!M7</f>
        <v>0</v>
      </c>
      <c r="M3" s="11">
        <f>'suma puntuaciones en % '!N7</f>
        <v>4.482908909781457</v>
      </c>
      <c r="N3" s="11">
        <f>'suma puntuaciones en % '!O7</f>
        <v>4.482908909781457</v>
      </c>
      <c r="O3" s="11">
        <f>'suma puntuaciones en % '!P7</f>
        <v>4.482908909781457</v>
      </c>
      <c r="P3" s="11">
        <f>'suma puntuaciones en % '!Q7</f>
        <v>0</v>
      </c>
      <c r="Q3" s="11">
        <f>'suma puntuaciones en % '!R7</f>
        <v>0</v>
      </c>
      <c r="R3" s="11">
        <f>'suma puntuaciones en % '!S7</f>
        <v>4.482908909781457</v>
      </c>
      <c r="S3" s="11">
        <f>'suma puntuaciones en % '!T7</f>
        <v>0</v>
      </c>
      <c r="T3" s="11">
        <f>'suma puntuaciones en % '!U7</f>
        <v>0</v>
      </c>
      <c r="U3" s="11">
        <f>'suma puntuaciones en % '!V7</f>
        <v>0</v>
      </c>
      <c r="V3" s="11">
        <f>'suma puntuaciones en % '!W7</f>
        <v>4.482908909781457</v>
      </c>
      <c r="W3" s="11">
        <f>'suma puntuaciones en % '!X7</f>
        <v>0</v>
      </c>
      <c r="X3" s="11">
        <f>'suma puntuaciones en % '!Y7</f>
        <v>0</v>
      </c>
      <c r="Y3" s="11">
        <f>'suma puntuaciones en % '!Z7</f>
        <v>0</v>
      </c>
      <c r="Z3" s="11">
        <f>'suma puntuaciones en % '!AA7</f>
        <v>0</v>
      </c>
      <c r="AA3" s="11">
        <f>'suma puntuaciones en % '!AB7</f>
        <v>4.482908909781457</v>
      </c>
      <c r="AB3" s="11">
        <f>'suma puntuaciones en % '!AC7</f>
        <v>0</v>
      </c>
      <c r="AC3" s="11">
        <f>'suma puntuaciones en % '!AD7</f>
        <v>4.482908909781457</v>
      </c>
      <c r="AD3" s="11">
        <f>'suma puntuaciones en % '!AE7</f>
        <v>4.482908909781457</v>
      </c>
      <c r="AE3" s="11">
        <f>'suma puntuaciones en % '!AF7</f>
        <v>0</v>
      </c>
      <c r="AF3" s="11">
        <f>'suma puntuaciones en % '!AG7</f>
        <v>0</v>
      </c>
      <c r="AG3" s="11">
        <f>'suma puntuaciones en % '!AH7</f>
        <v>4.482908909781457</v>
      </c>
      <c r="AH3" s="11">
        <f>'suma puntuaciones en % '!AI7</f>
        <v>4.482908909781457</v>
      </c>
      <c r="AI3" s="11">
        <f>'suma puntuaciones en % '!AJ7</f>
        <v>4.482908909781457</v>
      </c>
      <c r="AJ3" s="11">
        <f>'suma puntuaciones en % '!AK7</f>
        <v>4.482908909781457</v>
      </c>
      <c r="AK3" s="11">
        <f>'suma puntuaciones en % '!AL7</f>
        <v>4.482908909781457</v>
      </c>
      <c r="AL3" s="11">
        <f>'suma puntuaciones en % '!AM7</f>
        <v>0</v>
      </c>
      <c r="AM3" s="11">
        <f>'suma puntuaciones en % '!AN7</f>
        <v>4.482908909781457</v>
      </c>
      <c r="AN3" s="11">
        <f>'suma puntuaciones en % '!AO7</f>
        <v>0</v>
      </c>
      <c r="AO3" s="11">
        <f>'suma puntuaciones en % '!AP7</f>
        <v>4.482908909781457</v>
      </c>
      <c r="AP3" s="11">
        <f>'suma puntuaciones en % '!AQ7</f>
        <v>4.482908909781457</v>
      </c>
      <c r="AQ3" s="11">
        <f>'suma puntuaciones en % '!AR7</f>
        <v>4.482908909781457</v>
      </c>
      <c r="AR3" s="11">
        <f>'suma puntuaciones en % '!AS7</f>
        <v>4.482908909781457</v>
      </c>
      <c r="AS3" s="11">
        <f>'suma puntuaciones en % '!AT7</f>
        <v>4.482908909781457</v>
      </c>
      <c r="AT3" s="11">
        <f>'suma puntuaciones en % '!AU7</f>
        <v>0</v>
      </c>
      <c r="AU3" s="11">
        <f>'suma puntuaciones en % '!AV7</f>
        <v>4.482908909781457</v>
      </c>
      <c r="AV3" s="11">
        <f>'suma puntuaciones en % '!AW7</f>
        <v>0</v>
      </c>
      <c r="AW3" s="11">
        <f>'suma puntuaciones en % '!AX7</f>
        <v>0</v>
      </c>
      <c r="AX3" s="11">
        <f>'suma puntuaciones en % '!AY7</f>
        <v>0</v>
      </c>
      <c r="AY3" s="11">
        <f>'suma puntuaciones en % '!AZ7</f>
        <v>4.482908909781457</v>
      </c>
      <c r="AZ3" s="11">
        <f>'suma puntuaciones en % '!BA7</f>
        <v>4.482908909781457</v>
      </c>
      <c r="BA3" s="11">
        <f>'suma puntuaciones en % '!BB7</f>
        <v>4.482908909781457</v>
      </c>
      <c r="BB3" s="11">
        <f>'suma puntuaciones en % '!BC7</f>
        <v>0</v>
      </c>
      <c r="BC3" s="11">
        <f>'suma puntuaciones en % '!BD7</f>
        <v>0</v>
      </c>
      <c r="BD3" s="11">
        <f>'suma puntuaciones en % '!BE7</f>
        <v>4.482908909781457</v>
      </c>
      <c r="BE3" s="11">
        <f>'suma puntuaciones en % '!BF7</f>
        <v>4.482908909781457</v>
      </c>
      <c r="BF3" s="11">
        <f>'suma puntuaciones en % '!BG7</f>
        <v>4.482908909781457</v>
      </c>
      <c r="BG3" s="11">
        <f>'suma puntuaciones en % '!BH7</f>
        <v>0</v>
      </c>
      <c r="BH3" s="11">
        <f>'suma puntuaciones en % '!BI7</f>
        <v>4.482908909781457</v>
      </c>
      <c r="BI3" s="11">
        <f>'suma puntuaciones en % '!BJ7</f>
        <v>0</v>
      </c>
      <c r="BJ3" s="11">
        <f>'suma puntuaciones en % '!BK7</f>
        <v>4.482908909781457</v>
      </c>
      <c r="BK3" s="11">
        <f>'suma puntuaciones en % '!BL7</f>
        <v>4.482908909781457</v>
      </c>
      <c r="BL3" s="11">
        <f>'suma puntuaciones en % '!BM7</f>
        <v>0</v>
      </c>
      <c r="BM3" s="11">
        <f>'suma puntuaciones en % '!BN7</f>
        <v>0</v>
      </c>
      <c r="BN3" s="11">
        <f>'suma puntuaciones en % '!BO7</f>
        <v>4.482908909781457</v>
      </c>
      <c r="BO3" s="11">
        <f>'suma puntuaciones en % '!BP7</f>
        <v>4.482908909781457</v>
      </c>
      <c r="BP3" s="11">
        <f>'suma puntuaciones en % '!BQ7</f>
        <v>0</v>
      </c>
      <c r="BQ3" s="11">
        <f>'suma puntuaciones en % '!BR7</f>
        <v>0</v>
      </c>
      <c r="BR3" s="11">
        <f>'suma puntuaciones en % '!BS7</f>
        <v>4.482908909781457</v>
      </c>
      <c r="BS3" s="11">
        <f>'suma puntuaciones en % '!BT7</f>
        <v>4.482908909781457</v>
      </c>
      <c r="BT3" s="11">
        <f>'suma puntuaciones en % '!BU7</f>
        <v>4.482908909781457</v>
      </c>
      <c r="BU3" s="11">
        <f>'suma puntuaciones en % '!BV7</f>
        <v>0</v>
      </c>
      <c r="BV3" s="11">
        <f>'suma puntuaciones en % '!BW7</f>
        <v>4.482908909781457</v>
      </c>
      <c r="BW3" s="11">
        <f>'suma puntuaciones en % '!BX7</f>
        <v>0</v>
      </c>
      <c r="BX3" s="11">
        <f>'suma puntuaciones en % '!BY7</f>
        <v>4.482908909781457</v>
      </c>
      <c r="BY3" s="11">
        <f>'suma puntuaciones en % '!BZ7</f>
        <v>0</v>
      </c>
      <c r="BZ3" s="11">
        <f>'suma puntuaciones en % '!CA7</f>
        <v>0</v>
      </c>
      <c r="CA3" s="11">
        <f>'suma puntuaciones en % '!CB7</f>
        <v>4.482908909781457</v>
      </c>
      <c r="CC3" s="50">
        <f>100*BR$8/$C$9</f>
        <v>100</v>
      </c>
      <c r="CD3" s="40" t="str">
        <f>ListadoUniversidades!$C$72</f>
        <v>US</v>
      </c>
      <c r="CF3" s="50">
        <f>100*AR$19/$C$20</f>
        <v>100</v>
      </c>
      <c r="CG3" s="40" t="str">
        <f>ListadoUniversidades!$C$46</f>
        <v>ULPGC</v>
      </c>
      <c r="CI3" s="50">
        <f>100*O$34/$C$35</f>
        <v>100</v>
      </c>
      <c r="CJ3" s="40" t="str">
        <f>ListadoUniversidades!$C$17</f>
        <v>UCA</v>
      </c>
      <c r="CL3" s="50">
        <f>100*BX$47/$C$48</f>
        <v>100</v>
      </c>
      <c r="CM3" s="40" t="str">
        <f>ListadoUniversidades!$C$78</f>
        <v>UVA (Valladolid)</v>
      </c>
      <c r="CO3" s="50">
        <f>100*CA$57/$C$58</f>
        <v>100</v>
      </c>
      <c r="CP3" s="40" t="str">
        <f>ListadoUniversidades!$C$81</f>
        <v>UZ</v>
      </c>
      <c r="CR3" s="50">
        <f>100*CA$75/$C$76</f>
        <v>100.00000000000001</v>
      </c>
      <c r="CS3" s="40" t="str">
        <f>ListadoUniversidades!$C$81</f>
        <v>UZ</v>
      </c>
    </row>
    <row r="4" spans="1:97" s="12" customFormat="1" ht="12.75">
      <c r="A4" s="51"/>
      <c r="B4" s="52" t="str">
        <f>'suma puntuaciones en % '!C8</f>
        <v>Participación CuSL</v>
      </c>
      <c r="C4" s="53" t="str">
        <f>'suma puntuaciones en % '!D8</f>
        <v>Número de alumnos inscritos en el VI Concurso Universitario de Software Libre (presente año académico)</v>
      </c>
      <c r="D4" s="11">
        <f>'suma puntuaciones en % '!E8</f>
        <v>-0.2638198000188219</v>
      </c>
      <c r="E4" s="11">
        <f>'suma puntuaciones en % '!F8</f>
        <v>-0.2638198000188219</v>
      </c>
      <c r="F4" s="11">
        <f>'suma puntuaciones en % '!G8</f>
        <v>-0.2638198000188219</v>
      </c>
      <c r="G4" s="11">
        <f>'suma puntuaciones en % '!H8</f>
        <v>0.7255044500517605</v>
      </c>
      <c r="H4" s="11">
        <f>'suma puntuaciones en % '!I8</f>
        <v>-1.2531440500894042</v>
      </c>
      <c r="I4" s="11">
        <f>'suma puntuaciones en % '!J8</f>
        <v>-1.2531440500894042</v>
      </c>
      <c r="J4" s="11">
        <f>'suma puntuaciones en % '!K8</f>
        <v>-1.2531440500894042</v>
      </c>
      <c r="K4" s="11">
        <f>'suma puntuaciones en % '!L8</f>
        <v>-1.2531440500894042</v>
      </c>
      <c r="L4" s="11">
        <f>'suma puntuaciones en % '!M8</f>
        <v>-1.2531440500894042</v>
      </c>
      <c r="M4" s="11">
        <f>'suma puntuaciones en % '!N8</f>
        <v>-1.2531440500894042</v>
      </c>
      <c r="N4" s="11">
        <f>'suma puntuaciones en % '!O8</f>
        <v>-1.2531440500894042</v>
      </c>
      <c r="O4" s="11">
        <f>'suma puntuaciones en % '!P8</f>
        <v>11.608071200828167</v>
      </c>
      <c r="P4" s="11">
        <f>'suma puntuaciones en % '!Q8</f>
        <v>-1.2531440500894042</v>
      </c>
      <c r="Q4" s="11">
        <f>'suma puntuaciones en % '!R8</f>
        <v>-1.2531440500894042</v>
      </c>
      <c r="R4" s="11">
        <f>'suma puntuaciones en % '!S8</f>
        <v>-1.2531440500894042</v>
      </c>
      <c r="S4" s="11">
        <f>'suma puntuaciones en % '!T8</f>
        <v>-1.2531440500894042</v>
      </c>
      <c r="T4" s="11">
        <f>'suma puntuaciones en % '!U8</f>
        <v>-1.2531440500894042</v>
      </c>
      <c r="U4" s="11">
        <f>'suma puntuaciones en % '!V8</f>
        <v>13.586719700969331</v>
      </c>
      <c r="V4" s="11">
        <f>'suma puntuaciones en % '!W8</f>
        <v>-1.2531440500894042</v>
      </c>
      <c r="W4" s="11">
        <f>'suma puntuaciones en % '!X8</f>
        <v>-1.2531440500894042</v>
      </c>
      <c r="X4" s="11">
        <f>'suma puntuaciones en % '!Y8</f>
        <v>-1.2531440500894042</v>
      </c>
      <c r="Y4" s="11">
        <f>'suma puntuaciones en % '!Z8</f>
        <v>-0.2638198000188219</v>
      </c>
      <c r="Z4" s="11">
        <f>'suma puntuaciones en % '!AA8</f>
        <v>-1.2531440500894042</v>
      </c>
      <c r="AA4" s="11">
        <f>'suma puntuaciones en % '!AB8</f>
        <v>-1.2531440500894042</v>
      </c>
      <c r="AB4" s="11">
        <f>'suma puntuaciones en % '!AC8</f>
        <v>-1.2531440500894042</v>
      </c>
      <c r="AC4" s="11">
        <f>'suma puntuaciones en % '!AD8</f>
        <v>-1.2531440500894042</v>
      </c>
      <c r="AD4" s="11">
        <f>'suma puntuaciones en % '!AE8</f>
        <v>-1.2531440500894042</v>
      </c>
      <c r="AE4" s="11">
        <f>'suma puntuaciones en % '!AF8</f>
        <v>-1.2531440500894042</v>
      </c>
      <c r="AF4" s="11">
        <f>'suma puntuaciones en % '!AG8</f>
        <v>-1.2531440500894042</v>
      </c>
      <c r="AG4" s="11">
        <f>'suma puntuaciones en % '!AH8</f>
        <v>1.7148287001223426</v>
      </c>
      <c r="AH4" s="11">
        <f>'suma puntuaciones en % '!AI8</f>
        <v>-1.2531440500894042</v>
      </c>
      <c r="AI4" s="11">
        <f>'suma puntuaciones en % '!AJ8</f>
        <v>15.565368201110495</v>
      </c>
      <c r="AJ4" s="11">
        <f>'suma puntuaciones en % '!AK8</f>
        <v>0.7255044500517605</v>
      </c>
      <c r="AK4" s="11">
        <f>'suma puntuaciones en % '!AL8</f>
        <v>-1.2531440500894042</v>
      </c>
      <c r="AL4" s="11">
        <f>'suma puntuaciones en % '!AM8</f>
        <v>-1.2531440500894042</v>
      </c>
      <c r="AM4" s="11">
        <f>'suma puntuaciones en % '!AN8</f>
        <v>-1.2531440500894042</v>
      </c>
      <c r="AN4" s="11">
        <f>'suma puntuaciones en % '!AO8</f>
        <v>-1.2531440500894042</v>
      </c>
      <c r="AO4" s="11">
        <f>'suma puntuaciones en % '!AP8</f>
        <v>-1.2531440500894042</v>
      </c>
      <c r="AP4" s="11">
        <f>'suma puntuaciones en % '!AQ8</f>
        <v>-1.2531440500894042</v>
      </c>
      <c r="AQ4" s="11">
        <f>'suma puntuaciones en % '!AR8</f>
        <v>3.6934772002635072</v>
      </c>
      <c r="AR4" s="11">
        <f>'suma puntuaciones en % '!AS8</f>
        <v>-1.2531440500894042</v>
      </c>
      <c r="AS4" s="11">
        <f>'suma puntuaciones en % '!AT8</f>
        <v>1.7148287001223426</v>
      </c>
      <c r="AT4" s="11">
        <f>'suma puntuaciones en % '!AU8</f>
        <v>-1.2531440500894042</v>
      </c>
      <c r="AU4" s="11">
        <f>'suma puntuaciones en % '!AV8</f>
        <v>-0.2638198000188219</v>
      </c>
      <c r="AV4" s="11">
        <f>'suma puntuaciones en % '!AW8</f>
        <v>-1.2531440500894042</v>
      </c>
      <c r="AW4" s="11">
        <f>'suma puntuaciones en % '!AX8</f>
        <v>-1.2531440500894042</v>
      </c>
      <c r="AX4" s="11">
        <f>'suma puntuaciones en % '!AY8</f>
        <v>-1.2531440500894042</v>
      </c>
      <c r="AY4" s="11">
        <f>'suma puntuaciones en % '!AZ8</f>
        <v>-1.2531440500894042</v>
      </c>
      <c r="AZ4" s="11">
        <f>'suma puntuaciones en % '!BA8</f>
        <v>3.6934772002635072</v>
      </c>
      <c r="BA4" s="11">
        <f>'suma puntuaciones en % '!BB8</f>
        <v>-1.2531440500894042</v>
      </c>
      <c r="BB4" s="11">
        <f>'suma puntuaciones en % '!BC8</f>
        <v>-1.2531440500894042</v>
      </c>
      <c r="BC4" s="11">
        <f>'suma puntuaciones en % '!BD8</f>
        <v>-1.2531440500894042</v>
      </c>
      <c r="BD4" s="11">
        <f>'suma puntuaciones en % '!BE8</f>
        <v>-0.2638198000188219</v>
      </c>
      <c r="BE4" s="11">
        <f>'suma puntuaciones en % '!BF8</f>
        <v>-1.2531440500894042</v>
      </c>
      <c r="BF4" s="11">
        <f>'suma puntuaciones en % '!BG8</f>
        <v>-1.2531440500894042</v>
      </c>
      <c r="BG4" s="11">
        <f>'suma puntuaciones en % '!BH8</f>
        <v>-1.2531440500894042</v>
      </c>
      <c r="BH4" s="11">
        <f>'suma puntuaciones en % '!BI8</f>
        <v>-0.2638198000188219</v>
      </c>
      <c r="BI4" s="11">
        <f>'suma puntuaciones en % '!BJ8</f>
        <v>-1.2531440500894042</v>
      </c>
      <c r="BJ4" s="11">
        <f>'suma puntuaciones en % '!BK8</f>
        <v>-0.2638198000188219</v>
      </c>
      <c r="BK4" s="11">
        <f>'suma puntuaciones en % '!BL8</f>
        <v>-0.2638198000188219</v>
      </c>
      <c r="BL4" s="11">
        <f>'suma puntuaciones en % '!BM8</f>
        <v>-0.2638198000188219</v>
      </c>
      <c r="BM4" s="11">
        <f>'suma puntuaciones en % '!BN8</f>
        <v>-1.2531440500894042</v>
      </c>
      <c r="BN4" s="11">
        <f>'suma puntuaciones en % '!BO8</f>
        <v>-1.2531440500894042</v>
      </c>
      <c r="BO4" s="11">
        <f>'suma puntuaciones en % '!BP8</f>
        <v>0.7255044500517605</v>
      </c>
      <c r="BP4" s="11">
        <f>'suma puntuaciones en % '!BQ8</f>
        <v>-1.2531440500894042</v>
      </c>
      <c r="BQ4" s="11">
        <f>'suma puntuaciones en % '!BR8</f>
        <v>-1.2531440500894042</v>
      </c>
      <c r="BR4" s="11">
        <f>'suma puntuaciones en % '!BS8</f>
        <v>12.597395450898748</v>
      </c>
      <c r="BS4" s="11">
        <f>'suma puntuaciones en % '!BT8</f>
        <v>-1.2531440500894042</v>
      </c>
      <c r="BT4" s="11">
        <f>'suma puntuaciones en % '!BU8</f>
        <v>-1.2531440500894042</v>
      </c>
      <c r="BU4" s="11">
        <f>'suma puntuaciones en % '!BV8</f>
        <v>-1.2531440500894042</v>
      </c>
      <c r="BV4" s="11">
        <f>'suma puntuaciones en % '!BW8</f>
        <v>-0.2638198000188219</v>
      </c>
      <c r="BW4" s="11">
        <f>'suma puntuaciones en % '!BX8</f>
        <v>-0.2638198000188219</v>
      </c>
      <c r="BX4" s="11">
        <f>'suma puntuaciones en % '!BY8</f>
        <v>-0.2638198000188219</v>
      </c>
      <c r="BY4" s="11">
        <f>'suma puntuaciones en % '!BZ8</f>
        <v>-1.2531440500894042</v>
      </c>
      <c r="BZ4" s="11">
        <f>'suma puntuaciones en % '!CA8</f>
        <v>-1.2531440500894042</v>
      </c>
      <c r="CA4" s="11">
        <f>'suma puntuaciones en % '!CB8</f>
        <v>0.7255044500517605</v>
      </c>
      <c r="CC4" s="50">
        <f>100*AI$8/$C$9</f>
        <v>88.4640334821848</v>
      </c>
      <c r="CD4" s="40" t="str">
        <f>ListadoUniversidades!$C$37</f>
        <v>UGR</v>
      </c>
      <c r="CF4" s="50">
        <f>100*AZ$19/$C$20</f>
        <v>85.85112852895419</v>
      </c>
      <c r="CG4" s="40" t="str">
        <f>ListadoUniversidades!$C$54</f>
        <v>UNED</v>
      </c>
      <c r="CI4" s="50">
        <f>100*AQ$34/$C$35</f>
        <v>97.6960257264041</v>
      </c>
      <c r="CJ4" s="40" t="str">
        <f>ListadoUniversidades!$C$45</f>
        <v>ULL</v>
      </c>
      <c r="CL4" s="50">
        <f>100*E$47/$C$48</f>
        <v>83.59375</v>
      </c>
      <c r="CM4" s="39" t="str">
        <f>ListadoUniversidades!$C$7</f>
        <v>UAB</v>
      </c>
      <c r="CO4" s="50">
        <f>100*BR$57/$C$58</f>
        <v>100</v>
      </c>
      <c r="CP4" s="40" t="str">
        <f>ListadoUniversidades!$C$72</f>
        <v>US</v>
      </c>
      <c r="CR4" s="50">
        <f>100*AI$75/$C$76</f>
        <v>78.99555103596352</v>
      </c>
      <c r="CS4" s="40" t="str">
        <f>ListadoUniversidades!$C$37</f>
        <v>UGR</v>
      </c>
    </row>
    <row r="5" spans="1:97" s="12" customFormat="1" ht="12.75">
      <c r="A5" s="54"/>
      <c r="B5" s="55" t="str">
        <f>'suma puntuaciones en % '!C9</f>
        <v>Participación GsoC</v>
      </c>
      <c r="C5" s="56" t="str">
        <f>'suma puntuaciones en % '!D9</f>
        <v>Número de alumnos inscritos en el Google Summer of Code del periodo 2005 &amp;mdash; 2010</v>
      </c>
      <c r="D5" s="11">
        <f>'suma puntuaciones en % '!E9</f>
        <v>-0.5873286226768988</v>
      </c>
      <c r="E5" s="11">
        <f>'suma puntuaciones en % '!F9</f>
        <v>0.46147248924613465</v>
      </c>
      <c r="F5" s="11">
        <f>'suma puntuaciones en % '!G9</f>
        <v>1.510273601169168</v>
      </c>
      <c r="G5" s="11">
        <f>'suma puntuaciones en % '!H9</f>
        <v>3.6078758250152347</v>
      </c>
      <c r="H5" s="11">
        <f>'suma puntuaciones en % '!I9</f>
        <v>0.46147248924613465</v>
      </c>
      <c r="I5" s="11">
        <f>'suma puntuaciones en % '!J9</f>
        <v>-1.6361297345999322</v>
      </c>
      <c r="J5" s="11">
        <f>'suma puntuaciones en % '!K9</f>
        <v>-1.6361297345999322</v>
      </c>
      <c r="K5" s="11">
        <f>'suma puntuaciones en % '!L9</f>
        <v>-1.6361297345999322</v>
      </c>
      <c r="L5" s="11">
        <f>'suma puntuaciones en % '!M9</f>
        <v>-1.6361297345999322</v>
      </c>
      <c r="M5" s="11">
        <f>'suma puntuaciones en % '!N9</f>
        <v>-1.6361297345999322</v>
      </c>
      <c r="N5" s="11">
        <f>'suma puntuaciones en % '!O9</f>
        <v>0.46147248924613465</v>
      </c>
      <c r="O5" s="11">
        <f>'suma puntuaciones en % '!P9</f>
        <v>-1.6361297345999322</v>
      </c>
      <c r="P5" s="11">
        <f>'suma puntuaciones en % '!Q9</f>
        <v>-1.6361297345999322</v>
      </c>
      <c r="Q5" s="11">
        <f>'suma puntuaciones en % '!R9</f>
        <v>-1.6361297345999322</v>
      </c>
      <c r="R5" s="11">
        <f>'suma puntuaciones en % '!S9</f>
        <v>-1.6361297345999322</v>
      </c>
      <c r="S5" s="11">
        <f>'suma puntuaciones en % '!T9</f>
        <v>-1.6361297345999322</v>
      </c>
      <c r="T5" s="11">
        <f>'suma puntuaciones en % '!U9</f>
        <v>-1.6361297345999322</v>
      </c>
      <c r="U5" s="11">
        <f>'suma puntuaciones en % '!V9</f>
        <v>-1.6361297345999322</v>
      </c>
      <c r="V5" s="11">
        <f>'suma puntuaciones en % '!W9</f>
        <v>6.7542791607843355</v>
      </c>
      <c r="W5" s="11">
        <f>'suma puntuaciones en % '!X9</f>
        <v>-1.6361297345999322</v>
      </c>
      <c r="X5" s="11">
        <f>'suma puntuaciones en % '!Y9</f>
        <v>-1.6361297345999322</v>
      </c>
      <c r="Y5" s="11">
        <f>'suma puntuaciones en % '!Z9</f>
        <v>2.5590747130922016</v>
      </c>
      <c r="Z5" s="11">
        <f>'suma puntuaciones en % '!AA9</f>
        <v>0.46147248924613465</v>
      </c>
      <c r="AA5" s="11">
        <f>'suma puntuaciones en % '!AB9</f>
        <v>-1.6361297345999322</v>
      </c>
      <c r="AB5" s="11">
        <f>'suma puntuaciones en % '!AC9</f>
        <v>-1.6361297345999322</v>
      </c>
      <c r="AC5" s="11">
        <f>'suma puntuaciones en % '!AD9</f>
        <v>-1.6361297345999322</v>
      </c>
      <c r="AD5" s="11">
        <f>'suma puntuaciones en % '!AE9</f>
        <v>2.5590747130922016</v>
      </c>
      <c r="AE5" s="11">
        <f>'suma puntuaciones en % '!AF9</f>
        <v>-1.6361297345999322</v>
      </c>
      <c r="AF5" s="11">
        <f>'suma puntuaciones en % '!AG9</f>
        <v>-1.6361297345999322</v>
      </c>
      <c r="AG5" s="11">
        <f>'suma puntuaciones en % '!AH9</f>
        <v>-1.6361297345999322</v>
      </c>
      <c r="AH5" s="11">
        <f>'suma puntuaciones en % '!AI9</f>
        <v>-0.5873286226768988</v>
      </c>
      <c r="AI5" s="11">
        <f>'suma puntuaciones en % '!AJ9</f>
        <v>2.5590747130922016</v>
      </c>
      <c r="AJ5" s="11">
        <f>'suma puntuaciones en % '!AK9</f>
        <v>-1.6361297345999322</v>
      </c>
      <c r="AK5" s="11">
        <f>'suma puntuaciones en % '!AL9</f>
        <v>-1.6361297345999322</v>
      </c>
      <c r="AL5" s="11">
        <f>'suma puntuaciones en % '!AM9</f>
        <v>-1.6361297345999322</v>
      </c>
      <c r="AM5" s="11">
        <f>'suma puntuaciones en % '!AN9</f>
        <v>-1.6361297345999322</v>
      </c>
      <c r="AN5" s="11">
        <f>'suma puntuaciones en % '!AO9</f>
        <v>-1.6361297345999322</v>
      </c>
      <c r="AO5" s="11">
        <f>'suma puntuaciones en % '!AP9</f>
        <v>-1.6361297345999322</v>
      </c>
      <c r="AP5" s="11">
        <f>'suma puntuaciones en % '!AQ9</f>
        <v>0.46147248924613465</v>
      </c>
      <c r="AQ5" s="11">
        <f>'suma puntuaciones en % '!AR9</f>
        <v>-0.5873286226768988</v>
      </c>
      <c r="AR5" s="11">
        <f>'suma puntuaciones en % '!AS9</f>
        <v>-0.5873286226768988</v>
      </c>
      <c r="AS5" s="11">
        <f>'suma puntuaciones en % '!AT9</f>
        <v>-1.6361297345999322</v>
      </c>
      <c r="AT5" s="11">
        <f>'suma puntuaciones en % '!AU9</f>
        <v>-1.6361297345999322</v>
      </c>
      <c r="AU5" s="11">
        <f>'suma puntuaciones en % '!AV9</f>
        <v>1.510273601169168</v>
      </c>
      <c r="AV5" s="11">
        <f>'suma puntuaciones en % '!AW9</f>
        <v>-1.6361297345999322</v>
      </c>
      <c r="AW5" s="11">
        <f>'suma puntuaciones en % '!AX9</f>
        <v>-0.5873286226768988</v>
      </c>
      <c r="AX5" s="11">
        <f>'suma puntuaciones en % '!AY9</f>
        <v>-1.6361297345999322</v>
      </c>
      <c r="AY5" s="11">
        <f>'suma puntuaciones en % '!AZ9</f>
        <v>-1.6361297345999322</v>
      </c>
      <c r="AZ5" s="11">
        <f>'suma puntuaciones en % '!BA9</f>
        <v>4.6566769369382675</v>
      </c>
      <c r="BA5" s="11">
        <f>'suma puntuaciones en % '!BB9</f>
        <v>-1.6361297345999322</v>
      </c>
      <c r="BB5" s="11">
        <f>'suma puntuaciones en % '!BC9</f>
        <v>-0.5873286226768988</v>
      </c>
      <c r="BC5" s="11">
        <f>'suma puntuaciones en % '!BD9</f>
        <v>-1.6361297345999322</v>
      </c>
      <c r="BD5" s="11">
        <f>'suma puntuaciones en % '!BE9</f>
        <v>-0.5873286226768988</v>
      </c>
      <c r="BE5" s="11">
        <f>'suma puntuaciones en % '!BF9</f>
        <v>8.851881384630401</v>
      </c>
      <c r="BF5" s="11">
        <f>'suma puntuaciones en % '!BG9</f>
        <v>19.339892503860735</v>
      </c>
      <c r="BG5" s="11">
        <f>'suma puntuaciones en % '!BH9</f>
        <v>-1.6361297345999322</v>
      </c>
      <c r="BH5" s="11">
        <f>'suma puntuaciones en % '!BI9</f>
        <v>-1.6361297345999322</v>
      </c>
      <c r="BI5" s="11">
        <f>'suma puntuaciones en % '!BJ9</f>
        <v>3.6078758250152347</v>
      </c>
      <c r="BJ5" s="11">
        <f>'suma puntuaciones en % '!BK9</f>
        <v>-0.5873286226768988</v>
      </c>
      <c r="BK5" s="11">
        <f>'suma puntuaciones en % '!BL9</f>
        <v>-1.6361297345999322</v>
      </c>
      <c r="BL5" s="11">
        <f>'suma puntuaciones en % '!BM9</f>
        <v>-1.6361297345999322</v>
      </c>
      <c r="BM5" s="11">
        <f>'suma puntuaciones en % '!BN9</f>
        <v>-1.6361297345999322</v>
      </c>
      <c r="BN5" s="11">
        <f>'suma puntuaciones en % '!BO9</f>
        <v>5.705478048861302</v>
      </c>
      <c r="BO5" s="11">
        <f>'suma puntuaciones en % '!BP9</f>
        <v>0.46147248924613465</v>
      </c>
      <c r="BP5" s="11">
        <f>'suma puntuaciones en % '!BQ9</f>
        <v>-1.6361297345999322</v>
      </c>
      <c r="BQ5" s="11">
        <f>'suma puntuaciones en % '!BR9</f>
        <v>-1.6361297345999322</v>
      </c>
      <c r="BR5" s="11">
        <f>'suma puntuaciones en % '!BS9</f>
        <v>8.851881384630401</v>
      </c>
      <c r="BS5" s="11">
        <f>'suma puntuaciones en % '!BT9</f>
        <v>-1.6361297345999322</v>
      </c>
      <c r="BT5" s="11">
        <f>'suma puntuaciones en % '!BU9</f>
        <v>-1.6361297345999322</v>
      </c>
      <c r="BU5" s="11">
        <f>'suma puntuaciones en % '!BV9</f>
        <v>-1.6361297345999322</v>
      </c>
      <c r="BV5" s="11">
        <f>'suma puntuaciones en % '!BW9</f>
        <v>-0.5873286226768988</v>
      </c>
      <c r="BW5" s="11">
        <f>'suma puntuaciones en % '!BX9</f>
        <v>0.46147248924613465</v>
      </c>
      <c r="BX5" s="11">
        <f>'suma puntuaciones en % '!BY9</f>
        <v>-0.5873286226768988</v>
      </c>
      <c r="BY5" s="11">
        <f>'suma puntuaciones en % '!BZ9</f>
        <v>-1.6361297345999322</v>
      </c>
      <c r="BZ5" s="11">
        <f>'suma puntuaciones en % '!CA9</f>
        <v>-1.6361297345999322</v>
      </c>
      <c r="CA5" s="11">
        <f>'suma puntuaciones en % '!CB9</f>
        <v>5.705478048861302</v>
      </c>
      <c r="CC5" s="50">
        <f>100*BF$8/$C$9</f>
        <v>88.33324739068888</v>
      </c>
      <c r="CD5" s="40" t="str">
        <f>ListadoUniversidades!$C$60</f>
        <v>UPC</v>
      </c>
      <c r="CF5" s="50">
        <f>100*AI$19/$C$20</f>
        <v>72.41877191211637</v>
      </c>
      <c r="CG5" s="40" t="str">
        <f>ListadoUniversidades!$C$37</f>
        <v>UGR</v>
      </c>
      <c r="CI5" s="50">
        <f>100*CA$34/$C$35</f>
        <v>75.39613885622653</v>
      </c>
      <c r="CJ5" s="40" t="str">
        <f>ListadoUniversidades!$C$81</f>
        <v>UZ</v>
      </c>
      <c r="CL5" s="50">
        <f>100*H$47/$C$48</f>
        <v>83.59375</v>
      </c>
      <c r="CM5" s="40" t="str">
        <f>ListadoUniversidades!$C$10</f>
        <v>UAM</v>
      </c>
      <c r="CO5" s="50">
        <f>100*AQ$57/$C$58</f>
        <v>100</v>
      </c>
      <c r="CP5" s="40" t="str">
        <f>ListadoUniversidades!$C$45</f>
        <v>ULL</v>
      </c>
      <c r="CR5" s="50">
        <f>100*AQ$75/$C$76</f>
        <v>52.18802780227626</v>
      </c>
      <c r="CS5" s="40" t="str">
        <f>ListadoUniversidades!$C$45</f>
        <v>ULL</v>
      </c>
    </row>
    <row r="6" spans="1:97" s="12" customFormat="1" ht="12.75">
      <c r="A6" s="57"/>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C6" s="50">
        <f>100*O$8/$C$9</f>
        <v>60.177813488750346</v>
      </c>
      <c r="CD6" s="40" t="str">
        <f>ListadoUniversidades!$C$17</f>
        <v>UCA</v>
      </c>
      <c r="CF6" s="50">
        <f>100*AQ$19/$C$20</f>
        <v>72.41877191211637</v>
      </c>
      <c r="CG6" s="40" t="str">
        <f>ListadoUniversidades!$C$45</f>
        <v>ULL</v>
      </c>
      <c r="CI6" s="50">
        <f>100*BX$34/$C$35</f>
        <v>74.33524529253137</v>
      </c>
      <c r="CJ6" s="40" t="str">
        <f>ListadoUniversidades!$C$78</f>
        <v>UVA (Valladolid)</v>
      </c>
      <c r="CL6" s="50">
        <f>100*K$47/$C$48</f>
        <v>83.59375</v>
      </c>
      <c r="CM6" s="40" t="str">
        <f>ListadoUniversidades!$C$13</f>
        <v>UB</v>
      </c>
      <c r="CO6" s="50">
        <f>100*AO$57/$C$58</f>
        <v>100</v>
      </c>
      <c r="CP6" s="40" t="str">
        <f>ListadoUniversidades!$C$43</f>
        <v>UJA</v>
      </c>
      <c r="CR6" s="50">
        <f>100*M$75/$C$76</f>
        <v>25.51567192782648</v>
      </c>
      <c r="CS6" s="40" t="str">
        <f>ListadoUniversidades!$C$15</f>
        <v>UC</v>
      </c>
    </row>
    <row r="7" spans="1:97" s="12" customFormat="1" ht="12.75">
      <c r="A7" s="57"/>
      <c r="B7" s="58"/>
      <c r="C7" s="58" t="s">
        <v>343</v>
      </c>
      <c r="D7" s="11">
        <f>SUM(D3:D5)</f>
        <v>3.631760487085737</v>
      </c>
      <c r="E7" s="11">
        <f>SUM(E3:E5)</f>
        <v>4.680561599008771</v>
      </c>
      <c r="F7" s="11">
        <f>SUM(F3:F5)</f>
        <v>1.246453801150346</v>
      </c>
      <c r="G7" s="11">
        <f>SUM(G3:G5)</f>
        <v>4.333380275066995</v>
      </c>
      <c r="H7" s="11">
        <f>SUM(H3:H5)</f>
        <v>3.691237348938188</v>
      </c>
      <c r="I7" s="11">
        <f>SUM(I3:I5)</f>
        <v>-2.8892737846893364</v>
      </c>
      <c r="J7" s="11">
        <f>SUM(J3:J5)</f>
        <v>-2.8892737846893364</v>
      </c>
      <c r="K7" s="11">
        <f>SUM(K3:K5)</f>
        <v>-2.8892737846893364</v>
      </c>
      <c r="L7" s="11">
        <f>SUM(L3:L5)</f>
        <v>-2.8892737846893364</v>
      </c>
      <c r="M7" s="11">
        <f>SUM(M3:M5)</f>
        <v>1.593635125092121</v>
      </c>
      <c r="N7" s="11">
        <f>SUM(N3:N5)</f>
        <v>3.691237348938188</v>
      </c>
      <c r="O7" s="11">
        <f>SUM(O3:O5)</f>
        <v>14.454850376009693</v>
      </c>
      <c r="P7" s="11">
        <f>SUM(P3:P5)</f>
        <v>-2.8892737846893364</v>
      </c>
      <c r="Q7" s="11">
        <f>SUM(Q3:Q5)</f>
        <v>-2.8892737846893364</v>
      </c>
      <c r="R7" s="11">
        <f>SUM(R3:R5)</f>
        <v>1.593635125092121</v>
      </c>
      <c r="S7" s="11">
        <f>SUM(S3:S5)</f>
        <v>-2.8892737846893364</v>
      </c>
      <c r="T7" s="11">
        <f>SUM(T3:T5)</f>
        <v>-2.8892737846893364</v>
      </c>
      <c r="U7" s="11">
        <f>SUM(U3:U5)</f>
        <v>11.9505899663694</v>
      </c>
      <c r="V7" s="11">
        <f>SUM(V3:V5)</f>
        <v>9.98404402047639</v>
      </c>
      <c r="W7" s="11">
        <f>SUM(W3:W5)</f>
        <v>-2.8892737846893364</v>
      </c>
      <c r="X7" s="11">
        <f>SUM(X3:X5)</f>
        <v>-2.8892737846893364</v>
      </c>
      <c r="Y7" s="11">
        <f>SUM(Y3:Y5)</f>
        <v>2.2952549130733795</v>
      </c>
      <c r="Z7" s="11">
        <f>SUM(Z3:Z5)</f>
        <v>-0.7916715608432696</v>
      </c>
      <c r="AA7" s="11">
        <f>SUM(AA3:AA5)</f>
        <v>1.593635125092121</v>
      </c>
      <c r="AB7" s="11">
        <f>SUM(AB3:AB5)</f>
        <v>-2.8892737846893364</v>
      </c>
      <c r="AC7" s="11">
        <f>SUM(AC3:AC5)</f>
        <v>1.593635125092121</v>
      </c>
      <c r="AD7" s="11">
        <f>SUM(AD3:AD5)</f>
        <v>5.788839572784255</v>
      </c>
      <c r="AE7" s="11">
        <f>SUM(AE3:AE5)</f>
        <v>-2.8892737846893364</v>
      </c>
      <c r="AF7" s="11">
        <f>SUM(AF3:AF5)</f>
        <v>-2.8892737846893364</v>
      </c>
      <c r="AG7" s="11">
        <f>SUM(AG3:AG5)</f>
        <v>4.561607875303868</v>
      </c>
      <c r="AH7" s="11">
        <f>SUM(AH3:AH5)</f>
        <v>2.642436237015154</v>
      </c>
      <c r="AI7" s="11">
        <f>SUM(AI3:AI5)</f>
        <v>22.607351823984153</v>
      </c>
      <c r="AJ7" s="11">
        <f>SUM(AJ3:AJ5)</f>
        <v>3.5722836252332857</v>
      </c>
      <c r="AK7" s="11">
        <f>SUM(AK3:AK5)</f>
        <v>1.593635125092121</v>
      </c>
      <c r="AL7" s="11">
        <f>SUM(AL3:AL5)</f>
        <v>-2.8892737846893364</v>
      </c>
      <c r="AM7" s="11">
        <f>SUM(AM3:AM5)</f>
        <v>1.593635125092121</v>
      </c>
      <c r="AN7" s="11">
        <f>SUM(AN3:AN5)</f>
        <v>-2.8892737846893364</v>
      </c>
      <c r="AO7" s="11">
        <f>SUM(AO3:AO5)</f>
        <v>1.593635125092121</v>
      </c>
      <c r="AP7" s="11">
        <f>SUM(AP3:AP5)</f>
        <v>3.691237348938188</v>
      </c>
      <c r="AQ7" s="11">
        <f>SUM(AQ3:AQ5)</f>
        <v>7.589057487368066</v>
      </c>
      <c r="AR7" s="11">
        <f>SUM(AR3:AR5)</f>
        <v>2.642436237015154</v>
      </c>
      <c r="AS7" s="11">
        <f>SUM(AS3:AS5)</f>
        <v>4.561607875303868</v>
      </c>
      <c r="AT7" s="11">
        <f>SUM(AT3:AT5)</f>
        <v>-2.8892737846893364</v>
      </c>
      <c r="AU7" s="11">
        <f>SUM(AU3:AU5)</f>
        <v>5.729362710931803</v>
      </c>
      <c r="AV7" s="11">
        <f>SUM(AV3:AV5)</f>
        <v>-2.8892737846893364</v>
      </c>
      <c r="AW7" s="11">
        <f>SUM(AW3:AW5)</f>
        <v>-1.840472672766303</v>
      </c>
      <c r="AX7" s="11">
        <f>SUM(AX3:AX5)</f>
        <v>-2.8892737846893364</v>
      </c>
      <c r="AY7" s="11">
        <f>SUM(AY3:AY5)</f>
        <v>1.593635125092121</v>
      </c>
      <c r="AZ7" s="11">
        <f>SUM(AZ3:AZ5)</f>
        <v>12.833063046983233</v>
      </c>
      <c r="BA7" s="11">
        <f>SUM(BA3:BA5)</f>
        <v>1.593635125092121</v>
      </c>
      <c r="BB7" s="11">
        <f>SUM(BB3:BB5)</f>
        <v>-1.840472672766303</v>
      </c>
      <c r="BC7" s="11">
        <f>SUM(BC3:BC5)</f>
        <v>-2.8892737846893364</v>
      </c>
      <c r="BD7" s="11">
        <f>SUM(BD3:BD5)</f>
        <v>3.631760487085737</v>
      </c>
      <c r="BE7" s="11">
        <f>SUM(BE3:BE5)</f>
        <v>12.081646244322453</v>
      </c>
      <c r="BF7" s="11">
        <f>SUM(BF3:BF5)</f>
        <v>22.56965736355279</v>
      </c>
      <c r="BG7" s="11">
        <f>SUM(BG3:BG5)</f>
        <v>-2.8892737846893364</v>
      </c>
      <c r="BH7" s="11">
        <f>SUM(BH3:BH5)</f>
        <v>2.5829593751627034</v>
      </c>
      <c r="BI7" s="11">
        <f>SUM(BI3:BI5)</f>
        <v>2.3547317749258303</v>
      </c>
      <c r="BJ7" s="11">
        <f>SUM(BJ3:BJ5)</f>
        <v>3.631760487085737</v>
      </c>
      <c r="BK7" s="11">
        <f>SUM(BK3:BK5)</f>
        <v>2.5829593751627034</v>
      </c>
      <c r="BL7" s="11">
        <f>SUM(BL3:BL5)</f>
        <v>-1.899949534618754</v>
      </c>
      <c r="BM7" s="11">
        <f>SUM(BM3:BM5)</f>
        <v>-2.8892737846893364</v>
      </c>
      <c r="BN7" s="11">
        <f>SUM(BN3:BN5)</f>
        <v>8.935242908553356</v>
      </c>
      <c r="BO7" s="11">
        <f>SUM(BO3:BO5)</f>
        <v>5.6698858490793524</v>
      </c>
      <c r="BP7" s="11">
        <f>SUM(BP3:BP5)</f>
        <v>-2.8892737846893364</v>
      </c>
      <c r="BQ7" s="11">
        <f>SUM(BQ3:BQ5)</f>
        <v>-2.8892737846893364</v>
      </c>
      <c r="BR7" s="11">
        <f>SUM(BR3:BR5)</f>
        <v>25.932185745310605</v>
      </c>
      <c r="BS7" s="11">
        <f>SUM(BS3:BS5)</f>
        <v>1.593635125092121</v>
      </c>
      <c r="BT7" s="11">
        <f>SUM(BT3:BT5)</f>
        <v>1.593635125092121</v>
      </c>
      <c r="BU7" s="11">
        <f>SUM(BU3:BU5)</f>
        <v>-2.8892737846893364</v>
      </c>
      <c r="BV7" s="11">
        <f>SUM(BV3:BV5)</f>
        <v>3.631760487085737</v>
      </c>
      <c r="BW7" s="11">
        <f>SUM(BW3:BW5)</f>
        <v>0.19765268922731277</v>
      </c>
      <c r="BX7" s="11">
        <f>SUM(BX3:BX5)</f>
        <v>3.631760487085737</v>
      </c>
      <c r="BY7" s="11">
        <f>SUM(BY3:BY5)</f>
        <v>-2.8892737846893364</v>
      </c>
      <c r="BZ7" s="11">
        <f>SUM(BZ3:BZ5)</f>
        <v>-2.8892737846893364</v>
      </c>
      <c r="CA7" s="11">
        <f>SUM(CA3:CA5)</f>
        <v>10.91389140869452</v>
      </c>
      <c r="CC7" s="50">
        <f>100*AZ$8/$C$9</f>
        <v>54.55080029971196</v>
      </c>
      <c r="CD7" s="40" t="str">
        <f>ListadoUniversidades!$C$54</f>
        <v>UNED</v>
      </c>
      <c r="CF7" s="50">
        <f>100*AU$19/$C$20</f>
        <v>58.26990044107056</v>
      </c>
      <c r="CG7" s="40" t="str">
        <f>ListadoUniversidades!$C$49</f>
        <v>UM</v>
      </c>
      <c r="CI7" s="50">
        <f>100*Z$34/$C$35</f>
        <v>70.91650649150942</v>
      </c>
      <c r="CJ7" s="40" t="str">
        <f>ListadoUniversidades!$C$28</f>
        <v>UDEUSTO</v>
      </c>
      <c r="CL7" s="50">
        <f>100*O$47/$C$48</f>
        <v>83.59375</v>
      </c>
      <c r="CM7" s="40" t="str">
        <f>ListadoUniversidades!$C$17</f>
        <v>UCA</v>
      </c>
      <c r="CO7" s="50">
        <f>100*AI$57/$C$58</f>
        <v>100</v>
      </c>
      <c r="CP7" s="40" t="str">
        <f>ListadoUniversidades!$C$37</f>
        <v>UGR</v>
      </c>
      <c r="CR7" s="50">
        <f>100*BX$75/$C$76</f>
        <v>25.08050652702472</v>
      </c>
      <c r="CS7" s="40" t="str">
        <f>ListadoUniversidades!$C$78</f>
        <v>UVA (Valladolid)</v>
      </c>
    </row>
    <row r="8" spans="1:97" s="12" customFormat="1" ht="12.75">
      <c r="A8" s="57"/>
      <c r="B8" s="58" t="s">
        <v>344</v>
      </c>
      <c r="C8" s="58">
        <f>MIN(D7:BE7)</f>
        <v>-2.8892737846893364</v>
      </c>
      <c r="D8" s="11">
        <f>D$7-$C$8</f>
        <v>6.521034271775074</v>
      </c>
      <c r="E8" s="11">
        <f>E$7-$C$8</f>
        <v>7.569835383698107</v>
      </c>
      <c r="F8" s="11">
        <f>F$7-$C$8</f>
        <v>4.135727585839683</v>
      </c>
      <c r="G8" s="11">
        <f>G$7-$C$8</f>
        <v>7.222654059756332</v>
      </c>
      <c r="H8" s="11">
        <f>H$7-$C$8</f>
        <v>6.580511133627525</v>
      </c>
      <c r="I8" s="11">
        <f>I$7-$C$8</f>
        <v>0</v>
      </c>
      <c r="J8" s="11">
        <f>J$7-$C$8</f>
        <v>0</v>
      </c>
      <c r="K8" s="11">
        <f>K$7-$C$8</f>
        <v>0</v>
      </c>
      <c r="L8" s="11">
        <f>L$7-$C$8</f>
        <v>0</v>
      </c>
      <c r="M8" s="11">
        <f>M$7-$C$8</f>
        <v>4.482908909781457</v>
      </c>
      <c r="N8" s="11">
        <f>N$7-$C$8</f>
        <v>6.580511133627525</v>
      </c>
      <c r="O8" s="11">
        <f>O$7-$C$8</f>
        <v>17.344124160699028</v>
      </c>
      <c r="P8" s="11">
        <f>P$7-$C$8</f>
        <v>0</v>
      </c>
      <c r="Q8" s="11">
        <f>Q$7-$C$8</f>
        <v>0</v>
      </c>
      <c r="R8" s="11">
        <f>R$7-$C$8</f>
        <v>4.482908909781457</v>
      </c>
      <c r="S8" s="11">
        <f>S$7-$C$8</f>
        <v>0</v>
      </c>
      <c r="T8" s="11">
        <f>T$7-$C$8</f>
        <v>0</v>
      </c>
      <c r="U8" s="11">
        <f>U$7-$C$8</f>
        <v>14.839863751058736</v>
      </c>
      <c r="V8" s="11">
        <f>V$7-$C$8</f>
        <v>12.873317805165726</v>
      </c>
      <c r="W8" s="11">
        <f>W$7-$C$8</f>
        <v>0</v>
      </c>
      <c r="X8" s="11">
        <f>X$7-$C$8</f>
        <v>0</v>
      </c>
      <c r="Y8" s="11">
        <f>Y$7-$C$8</f>
        <v>5.184528697762715</v>
      </c>
      <c r="Z8" s="11">
        <f>Z$7-$C$8</f>
        <v>2.0976022238460668</v>
      </c>
      <c r="AA8" s="11">
        <f>AA$7-$C$8</f>
        <v>4.482908909781457</v>
      </c>
      <c r="AB8" s="11">
        <f>AB$7-$C$8</f>
        <v>0</v>
      </c>
      <c r="AC8" s="11">
        <f>AC$7-$C$8</f>
        <v>4.482908909781457</v>
      </c>
      <c r="AD8" s="11">
        <f>AD$7-$C$8</f>
        <v>8.678113357473592</v>
      </c>
      <c r="AE8" s="11">
        <f>AE$7-$C$8</f>
        <v>0</v>
      </c>
      <c r="AF8" s="11">
        <f>AF$7-$C$8</f>
        <v>0</v>
      </c>
      <c r="AG8" s="11">
        <f>AG$7-$C$8</f>
        <v>7.450881659993204</v>
      </c>
      <c r="AH8" s="11">
        <f>AH$7-$C$8</f>
        <v>5.531710021704491</v>
      </c>
      <c r="AI8" s="11">
        <f>AI$7-$C$8</f>
        <v>25.49662560867349</v>
      </c>
      <c r="AJ8" s="11">
        <f>AJ$7-$C$8</f>
        <v>6.461557409922622</v>
      </c>
      <c r="AK8" s="11">
        <f>AK$7-$C$8</f>
        <v>4.482908909781457</v>
      </c>
      <c r="AL8" s="11">
        <f>AL$7-$C$8</f>
        <v>0</v>
      </c>
      <c r="AM8" s="11">
        <f>AM$7-$C$8</f>
        <v>4.482908909781457</v>
      </c>
      <c r="AN8" s="11">
        <f>AN$7-$C$8</f>
        <v>0</v>
      </c>
      <c r="AO8" s="11">
        <f>AO$7-$C$8</f>
        <v>4.482908909781457</v>
      </c>
      <c r="AP8" s="11">
        <f>AP$7-$C$8</f>
        <v>6.580511133627525</v>
      </c>
      <c r="AQ8" s="11">
        <f>AQ$7-$C$8</f>
        <v>10.478331272057403</v>
      </c>
      <c r="AR8" s="11">
        <f>AR$7-$C$8</f>
        <v>5.531710021704491</v>
      </c>
      <c r="AS8" s="11">
        <f>AS$7-$C$8</f>
        <v>7.450881659993204</v>
      </c>
      <c r="AT8" s="11">
        <f>AT$7-$C$8</f>
        <v>0</v>
      </c>
      <c r="AU8" s="11">
        <f>AU$7-$C$8</f>
        <v>8.61863649562114</v>
      </c>
      <c r="AV8" s="11">
        <f>AV$7-$C$8</f>
        <v>0</v>
      </c>
      <c r="AW8" s="11">
        <f>AW$7-$C$8</f>
        <v>1.0488011119230334</v>
      </c>
      <c r="AX8" s="11">
        <f>AX$7-$C$8</f>
        <v>0</v>
      </c>
      <c r="AY8" s="11">
        <f>AY$7-$C$8</f>
        <v>4.482908909781457</v>
      </c>
      <c r="AZ8" s="11">
        <f>AZ$7-$C$8</f>
        <v>15.72233683167257</v>
      </c>
      <c r="BA8" s="11">
        <f>BA$7-$C$8</f>
        <v>4.482908909781457</v>
      </c>
      <c r="BB8" s="11">
        <f>BB$7-$C$8</f>
        <v>1.0488011119230334</v>
      </c>
      <c r="BC8" s="11">
        <f>BC$7-$C$8</f>
        <v>0</v>
      </c>
      <c r="BD8" s="11">
        <f>BD$7-$C$8</f>
        <v>6.521034271775074</v>
      </c>
      <c r="BE8" s="11">
        <f>BE$7-$C$8</f>
        <v>14.97092002901179</v>
      </c>
      <c r="BF8" s="11">
        <f>BF$7-$C$8</f>
        <v>25.458931148242126</v>
      </c>
      <c r="BG8" s="11">
        <f>BG$7-$C$8</f>
        <v>0</v>
      </c>
      <c r="BH8" s="11">
        <f>BH$7-$C$8</f>
        <v>5.47223315985204</v>
      </c>
      <c r="BI8" s="11">
        <f>BI$7-$C$8</f>
        <v>5.244005559615166</v>
      </c>
      <c r="BJ8" s="11">
        <f>BJ$7-$C$8</f>
        <v>6.521034271775074</v>
      </c>
      <c r="BK8" s="11">
        <f>BK$7-$C$8</f>
        <v>5.47223315985204</v>
      </c>
      <c r="BL8" s="11">
        <f>BL$7-$C$8</f>
        <v>0.9893242500705823</v>
      </c>
      <c r="BM8" s="11">
        <f>BM$7-$C$8</f>
        <v>0</v>
      </c>
      <c r="BN8" s="11">
        <f>BN$7-$C$8</f>
        <v>11.824516693242693</v>
      </c>
      <c r="BO8" s="11">
        <f>BO$7-$C$8</f>
        <v>8.559159633768688</v>
      </c>
      <c r="BP8" s="11">
        <f>BP$7-$C$8</f>
        <v>0</v>
      </c>
      <c r="BQ8" s="11">
        <f>BQ$7-$C$8</f>
        <v>0</v>
      </c>
      <c r="BR8" s="11">
        <f>BR$7-$C$8</f>
        <v>28.82145952999994</v>
      </c>
      <c r="BS8" s="11">
        <f>BS$7-$C$8</f>
        <v>4.482908909781457</v>
      </c>
      <c r="BT8" s="11">
        <f>BT$7-$C$8</f>
        <v>4.482908909781457</v>
      </c>
      <c r="BU8" s="11">
        <f>BU$7-$C$8</f>
        <v>0</v>
      </c>
      <c r="BV8" s="11">
        <f>BV$7-$C$8</f>
        <v>6.521034271775074</v>
      </c>
      <c r="BW8" s="11">
        <f>BW$7-$C$8</f>
        <v>3.086926473916649</v>
      </c>
      <c r="BX8" s="11">
        <f>BX$7-$C$8</f>
        <v>6.521034271775074</v>
      </c>
      <c r="BY8" s="11">
        <f>BY$7-$C$8</f>
        <v>0</v>
      </c>
      <c r="BZ8" s="11">
        <f>BZ$7-$C$8</f>
        <v>0</v>
      </c>
      <c r="CA8" s="11">
        <f>CA$7-$C$8</f>
        <v>13.803165193383856</v>
      </c>
      <c r="CC8" s="50">
        <f>100*BE$8/$C$9</f>
        <v>51.943656820809935</v>
      </c>
      <c r="CD8" s="40" t="str">
        <f>ListadoUniversidades!$C$59</f>
        <v>UOC</v>
      </c>
      <c r="CF8" s="50">
        <f>100*K$19/$C$20</f>
        <v>41.73009955892944</v>
      </c>
      <c r="CG8" s="40" t="str">
        <f>ListadoUniversidades!$C$13</f>
        <v>UB</v>
      </c>
      <c r="CI8" s="50">
        <f>100*AI$34/$C$35</f>
        <v>59.49267218500981</v>
      </c>
      <c r="CJ8" s="40" t="str">
        <f>ListadoUniversidades!$C$37</f>
        <v>UGR</v>
      </c>
      <c r="CL8" s="50">
        <f>100*V$47/$C$48</f>
        <v>83.59375</v>
      </c>
      <c r="CM8" s="40" t="str">
        <f>ListadoUniversidades!$C$24</f>
        <v>UCM</v>
      </c>
      <c r="CO8" s="50">
        <f>100*BX$57/$C$58</f>
        <v>24.96706189816084</v>
      </c>
      <c r="CP8" s="40" t="str">
        <f>ListadoUniversidades!$C$78</f>
        <v>UVA (Valladolid)</v>
      </c>
      <c r="CR8" s="50">
        <f>100*BS$75/$C$76</f>
        <v>17.99468773961547</v>
      </c>
      <c r="CS8" s="40" t="str">
        <f>ListadoUniversidades!$C$73</f>
        <v>USAL</v>
      </c>
    </row>
    <row r="9" spans="1:97" s="12" customFormat="1" ht="12.75">
      <c r="A9" s="57"/>
      <c r="B9" s="58" t="s">
        <v>345</v>
      </c>
      <c r="C9" s="58">
        <f>MAX(D8:CA8)</f>
        <v>28.82145952999994</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C9" s="50">
        <f>100*U$8/$C$9</f>
        <v>51.48893912056079</v>
      </c>
      <c r="CD9" s="40" t="str">
        <f>ListadoUniversidades!$C$23</f>
        <v>UCLM</v>
      </c>
      <c r="CF9" s="50">
        <f>100*AG$19/$C$20</f>
        <v>41.73009955892944</v>
      </c>
      <c r="CG9" s="40" t="str">
        <f>ListadoUniversidades!$C$35</f>
        <v>UEX</v>
      </c>
      <c r="CI9" s="50">
        <f>100*W$34/$C$35</f>
        <v>58.688237592399545</v>
      </c>
      <c r="CJ9" s="40" t="str">
        <f>ListadoUniversidades!$C$25</f>
        <v>UCO</v>
      </c>
      <c r="CL9" s="50">
        <f>100*W$47/$C$48</f>
        <v>83.59375</v>
      </c>
      <c r="CM9" s="40" t="str">
        <f>ListadoUniversidades!$C$25</f>
        <v>UCO</v>
      </c>
      <c r="CO9" s="50">
        <f>100*BV$57/$C$58</f>
        <v>24.96706189816084</v>
      </c>
      <c r="CP9" s="40" t="str">
        <f>ListadoUniversidades!$C$76</f>
        <v>UV (Valencia)</v>
      </c>
      <c r="CR9" s="50">
        <f>100*BR$75/$C$76</f>
        <v>17.497119474515674</v>
      </c>
      <c r="CS9" s="40" t="str">
        <f>ListadoUniversidades!$C$72</f>
        <v>US</v>
      </c>
    </row>
    <row r="10" spans="1:97" s="12" customFormat="1" ht="12.75">
      <c r="A10" s="57"/>
      <c r="B10" s="58"/>
      <c r="C10" s="58" t="s">
        <v>346</v>
      </c>
      <c r="D10" s="50">
        <f>100*D$8/$C$9</f>
        <v>22.625621249289615</v>
      </c>
      <c r="E10" s="50">
        <f>100*E$8/$C$9</f>
        <v>26.26458030627751</v>
      </c>
      <c r="F10" s="50">
        <f>100*F$8/$C$9</f>
        <v>14.349473112334401</v>
      </c>
      <c r="G10" s="50">
        <f>100*G$8/$C$9</f>
        <v>25.05998716768091</v>
      </c>
      <c r="H10" s="50">
        <f>100*H$8/$C$9</f>
        <v>22.831984364906788</v>
      </c>
      <c r="I10" s="50">
        <f>100*I$8/$C$9</f>
        <v>0</v>
      </c>
      <c r="J10" s="50">
        <f>100*J$8/$C$9</f>
        <v>0</v>
      </c>
      <c r="K10" s="50">
        <f>100*K$8/$C$9</f>
        <v>0</v>
      </c>
      <c r="L10" s="50">
        <f>100*L$8/$C$9</f>
        <v>0</v>
      </c>
      <c r="M10" s="50">
        <f>100*M$8/$C$9</f>
        <v>15.554066250931001</v>
      </c>
      <c r="N10" s="50">
        <f>100*N$8/$C$9</f>
        <v>22.831984364906788</v>
      </c>
      <c r="O10" s="50">
        <f>100*O$8/$C$9</f>
        <v>60.177813488750346</v>
      </c>
      <c r="P10" s="50">
        <f>100*P$8/$C$9</f>
        <v>0</v>
      </c>
      <c r="Q10" s="50">
        <f>100*Q$8/$C$9</f>
        <v>0</v>
      </c>
      <c r="R10" s="50">
        <f>100*R$8/$C$9</f>
        <v>15.554066250931001</v>
      </c>
      <c r="S10" s="50">
        <f>100*S$8/$C$9</f>
        <v>0</v>
      </c>
      <c r="T10" s="50">
        <f>100*T$8/$C$9</f>
        <v>0</v>
      </c>
      <c r="U10" s="50">
        <f>100*U$8/$C$9</f>
        <v>51.48893912056079</v>
      </c>
      <c r="V10" s="50">
        <f>100*V$8/$C$9</f>
        <v>44.665738706834155</v>
      </c>
      <c r="W10" s="50">
        <f>100*W$8/$C$9</f>
        <v>0</v>
      </c>
      <c r="X10" s="50">
        <f>100*X$8/$C$9</f>
        <v>0</v>
      </c>
      <c r="Y10" s="50">
        <f>100*Y$8/$C$9</f>
        <v>17.988432169322294</v>
      </c>
      <c r="Z10" s="50">
        <f>100*Z$8/$C$9</f>
        <v>7.277918113975788</v>
      </c>
      <c r="AA10" s="50">
        <f>100*AA$8/$C$9</f>
        <v>15.554066250931001</v>
      </c>
      <c r="AB10" s="50">
        <f>100*AB$8/$C$9</f>
        <v>0</v>
      </c>
      <c r="AC10" s="50">
        <f>100*AC$8/$C$9</f>
        <v>15.554066250931001</v>
      </c>
      <c r="AD10" s="50">
        <f>100*AD$8/$C$9</f>
        <v>30.109902478882578</v>
      </c>
      <c r="AE10" s="50">
        <f>100*AE$8/$C$9</f>
        <v>0</v>
      </c>
      <c r="AF10" s="50">
        <f>100*AF$8/$C$9</f>
        <v>0</v>
      </c>
      <c r="AG10" s="50">
        <f>100*AG$8/$C$9</f>
        <v>25.851854075043157</v>
      </c>
      <c r="AH10" s="50">
        <f>100*AH$8/$C$9</f>
        <v>19.193025307918894</v>
      </c>
      <c r="AI10" s="50">
        <f>100*AI$8/$C$9</f>
        <v>88.4640334821848</v>
      </c>
      <c r="AJ10" s="50">
        <f>100*AJ$8/$C$9</f>
        <v>22.419258133672436</v>
      </c>
      <c r="AK10" s="50">
        <f>100*AK$8/$C$9</f>
        <v>15.554066250931001</v>
      </c>
      <c r="AL10" s="50">
        <f>100*AL$8/$C$9</f>
        <v>0</v>
      </c>
      <c r="AM10" s="50">
        <f>100*AM$8/$C$9</f>
        <v>15.554066250931001</v>
      </c>
      <c r="AN10" s="50">
        <f>100*AN$8/$C$9</f>
        <v>0</v>
      </c>
      <c r="AO10" s="50">
        <f>100*AO$8/$C$9</f>
        <v>15.554066250931001</v>
      </c>
      <c r="AP10" s="50">
        <f>100*AP$8/$C$9</f>
        <v>22.831984364906788</v>
      </c>
      <c r="AQ10" s="50">
        <f>100*AQ$8/$C$9</f>
        <v>36.35600501477249</v>
      </c>
      <c r="AR10" s="50">
        <f>100*AR$8/$C$9</f>
        <v>19.193025307918894</v>
      </c>
      <c r="AS10" s="50">
        <f>100*AS$8/$C$9</f>
        <v>25.851854075043157</v>
      </c>
      <c r="AT10" s="50">
        <f>100*AT$8/$C$9</f>
        <v>0</v>
      </c>
      <c r="AU10" s="50">
        <f>100*AU$8/$C$9</f>
        <v>29.9035393632654</v>
      </c>
      <c r="AV10" s="50">
        <f>100*AV$8/$C$9</f>
        <v>0</v>
      </c>
      <c r="AW10" s="50">
        <f>100*AW$8/$C$9</f>
        <v>3.638959056987894</v>
      </c>
      <c r="AX10" s="50">
        <f>100*AX$8/$C$9</f>
        <v>0</v>
      </c>
      <c r="AY10" s="50">
        <f>100*AY$8/$C$9</f>
        <v>15.554066250931001</v>
      </c>
      <c r="AZ10" s="50">
        <f>100*AZ$8/$C$9</f>
        <v>54.55080029971196</v>
      </c>
      <c r="BA10" s="50">
        <f>100*BA$8/$C$9</f>
        <v>15.554066250931001</v>
      </c>
      <c r="BB10" s="50">
        <f>100*BB$8/$C$9</f>
        <v>3.638959056987894</v>
      </c>
      <c r="BC10" s="50">
        <f>100*BC$8/$C$9</f>
        <v>0</v>
      </c>
      <c r="BD10" s="50">
        <f>100*BD$8/$C$9</f>
        <v>22.625621249289615</v>
      </c>
      <c r="BE10" s="50">
        <f>100*BE$8/$C$9</f>
        <v>51.943656820809935</v>
      </c>
      <c r="BF10" s="50">
        <f>100*BF$8/$C$9</f>
        <v>88.33324739068888</v>
      </c>
      <c r="BG10" s="50">
        <f>100*BG$8/$C$9</f>
        <v>0</v>
      </c>
      <c r="BH10" s="50">
        <f>100*BH$8/$C$9</f>
        <v>18.986662192301722</v>
      </c>
      <c r="BI10" s="50">
        <f>100*BI$8/$C$9</f>
        <v>18.194795284939467</v>
      </c>
      <c r="BJ10" s="50">
        <f>100*BJ$8/$C$9</f>
        <v>22.625621249289615</v>
      </c>
      <c r="BK10" s="50">
        <f>100*BK$8/$C$9</f>
        <v>18.986662192301722</v>
      </c>
      <c r="BL10" s="50">
        <f>100*BL$8/$C$9</f>
        <v>3.4325959413707188</v>
      </c>
      <c r="BM10" s="50">
        <f>100*BM$8/$C$9</f>
        <v>0</v>
      </c>
      <c r="BN10" s="50">
        <f>100*BN$8/$C$9</f>
        <v>41.02677964984626</v>
      </c>
      <c r="BO10" s="50">
        <f>100*BO$8/$C$9</f>
        <v>29.697176247648226</v>
      </c>
      <c r="BP10" s="50">
        <f>100*BP$8/$C$9</f>
        <v>0</v>
      </c>
      <c r="BQ10" s="50">
        <f>100*BQ$8/$C$9</f>
        <v>0</v>
      </c>
      <c r="BR10" s="50">
        <f>100*BR$8/$C$9</f>
        <v>100</v>
      </c>
      <c r="BS10" s="50">
        <f>100*BS$8/$C$9</f>
        <v>15.554066250931001</v>
      </c>
      <c r="BT10" s="50">
        <f>100*BT$8/$C$9</f>
        <v>15.554066250931001</v>
      </c>
      <c r="BU10" s="50">
        <f>100*BU$8/$C$9</f>
        <v>0</v>
      </c>
      <c r="BV10" s="50">
        <f>100*BV$8/$C$9</f>
        <v>22.625621249289615</v>
      </c>
      <c r="BW10" s="50">
        <f>100*BW$8/$C$9</f>
        <v>10.710514055346508</v>
      </c>
      <c r="BX10" s="50">
        <f>100*BX$8/$C$9</f>
        <v>22.625621249289615</v>
      </c>
      <c r="BY10" s="50">
        <f>100*BY$8/$C$9</f>
        <v>0</v>
      </c>
      <c r="BZ10" s="50">
        <f>100*BZ$8/$C$9</f>
        <v>0</v>
      </c>
      <c r="CA10" s="50">
        <f>100*CA$8/$C$9</f>
        <v>47.8919715325877</v>
      </c>
      <c r="CC10" s="50">
        <f>100*CA$8/$C$9</f>
        <v>47.8919715325877</v>
      </c>
      <c r="CD10" s="40" t="str">
        <f>ListadoUniversidades!$C$81</f>
        <v>UZ</v>
      </c>
      <c r="CF10" s="50">
        <f>100*BR$19/$C$20</f>
        <v>41.73009955892944</v>
      </c>
      <c r="CG10" s="40" t="str">
        <f>ListadoUniversidades!$C$72</f>
        <v>US</v>
      </c>
      <c r="CI10" s="50">
        <f>100*AD$34/$C$35</f>
        <v>57.34744431159543</v>
      </c>
      <c r="CJ10" s="40" t="str">
        <f>ListadoUniversidades!$C$32</f>
        <v>EHU</v>
      </c>
      <c r="CL10" s="50">
        <f>100*X$47/$C$48</f>
        <v>83.59375</v>
      </c>
      <c r="CM10" s="40" t="str">
        <f>ListadoUniversidades!$C$26</f>
        <v>UCV</v>
      </c>
      <c r="CO10" s="50">
        <f>100*BW$57/$C$58</f>
        <v>24.96706189816084</v>
      </c>
      <c r="CP10" s="40" t="str">
        <f>ListadoUniversidades!$C$77</f>
        <v>UV</v>
      </c>
      <c r="CR10" s="50">
        <f>100*AR$75/$C$76</f>
        <v>15.083915082975821</v>
      </c>
      <c r="CS10" s="40" t="str">
        <f>ListadoUniversidades!$C$46</f>
        <v>ULPGC</v>
      </c>
    </row>
    <row r="11" spans="1:97" s="12" customFormat="1" ht="12.75">
      <c r="A11" s="57"/>
      <c r="D11" s="39" t="str">
        <f>ListadoUniversidades!$C$6</f>
        <v>UA</v>
      </c>
      <c r="E11" s="39" t="str">
        <f>ListadoUniversidades!$C$7</f>
        <v>UAB</v>
      </c>
      <c r="F11" s="40" t="str">
        <f>ListadoUniversidades!$C$8</f>
        <v>UAH</v>
      </c>
      <c r="G11" s="40" t="str">
        <f>ListadoUniversidades!$C$9</f>
        <v>UAL</v>
      </c>
      <c r="H11" s="40" t="str">
        <f>ListadoUniversidades!$C$10</f>
        <v>UAM</v>
      </c>
      <c r="I11" s="40" t="str">
        <f>ListadoUniversidades!$C$11</f>
        <v>UAO</v>
      </c>
      <c r="J11" s="40" t="str">
        <f>ListadoUniversidades!$C$12</f>
        <v>UAX</v>
      </c>
      <c r="K11" s="40" t="str">
        <f>ListadoUniversidades!$C$13</f>
        <v>UB</v>
      </c>
      <c r="L11" s="39" t="str">
        <f>ListadoUniversidades!$C$14</f>
        <v>UBU</v>
      </c>
      <c r="M11" s="40" t="str">
        <f>ListadoUniversidades!$C$15</f>
        <v>UC</v>
      </c>
      <c r="N11" s="40" t="str">
        <f>ListadoUniversidades!$C$16</f>
        <v>UC3M</v>
      </c>
      <c r="O11" s="40" t="str">
        <f>ListadoUniversidades!$C$17</f>
        <v>UCA</v>
      </c>
      <c r="P11" s="40" t="str">
        <f>ListadoUniversidades!$C$18</f>
        <v>UCAM</v>
      </c>
      <c r="Q11" s="40" t="str">
        <f>ListadoUniversidades!$C$19</f>
        <v>UCAV</v>
      </c>
      <c r="R11" s="40" t="str">
        <f>ListadoUniversidades!$C$20</f>
        <v>CEU-USP</v>
      </c>
      <c r="S11" s="40" t="str">
        <f>ListadoUniversidades!$C$21</f>
        <v>UCHCEU</v>
      </c>
      <c r="T11" s="40" t="str">
        <f>ListadoUniversidades!$C$22</f>
        <v>UCJC</v>
      </c>
      <c r="U11" s="40" t="str">
        <f>ListadoUniversidades!$C$23</f>
        <v>UCLM</v>
      </c>
      <c r="V11" s="40" t="str">
        <f>ListadoUniversidades!$C$24</f>
        <v>UCM</v>
      </c>
      <c r="W11" s="40" t="str">
        <f>ListadoUniversidades!$C$25</f>
        <v>UCO</v>
      </c>
      <c r="X11" s="40" t="str">
        <f>ListadoUniversidades!$C$26</f>
        <v>UCV</v>
      </c>
      <c r="Y11" s="40" t="str">
        <f>ListadoUniversidades!$C$27</f>
        <v>UDC</v>
      </c>
      <c r="Z11" s="40" t="str">
        <f>ListadoUniversidades!$C$28</f>
        <v>UDEUSTO</v>
      </c>
      <c r="AA11" s="40" t="str">
        <f>ListadoUniversidades!$C$29</f>
        <v>UDG</v>
      </c>
      <c r="AB11" s="40" t="str">
        <f>ListadoUniversidades!$C$30</f>
        <v>UDIMA</v>
      </c>
      <c r="AC11" s="40" t="str">
        <f>ListadoUniversidades!$C$31</f>
        <v>UDL</v>
      </c>
      <c r="AD11" s="40" t="str">
        <f>ListadoUniversidades!$C$32</f>
        <v>EHU</v>
      </c>
      <c r="AE11" s="40" t="str">
        <f>ListadoUniversidades!$C$33</f>
        <v>UEM</v>
      </c>
      <c r="AF11" s="40" t="str">
        <f>ListadoUniversidades!$C$34</f>
        <v>UEMC</v>
      </c>
      <c r="AG11" s="40" t="str">
        <f>ListadoUniversidades!$C$35</f>
        <v>UEX</v>
      </c>
      <c r="AH11" s="40" t="str">
        <f>ListadoUniversidades!$C$36</f>
        <v>UFV</v>
      </c>
      <c r="AI11" s="40" t="str">
        <f>ListadoUniversidades!$C$37</f>
        <v>UGR</v>
      </c>
      <c r="AJ11" s="40" t="str">
        <f>ListadoUniversidades!$C$38</f>
        <v>UHU</v>
      </c>
      <c r="AK11" s="40" t="str">
        <f>ListadoUniversidades!$C$39</f>
        <v>UIB</v>
      </c>
      <c r="AL11" s="40" t="str">
        <f>ListadoUniversidades!$C$40</f>
        <v>UIC</v>
      </c>
      <c r="AM11" s="40" t="str">
        <f>ListadoUniversidades!$C$41</f>
        <v>IE</v>
      </c>
      <c r="AN11" s="40" t="str">
        <f>ListadoUniversidades!$C$42</f>
        <v>UIMP</v>
      </c>
      <c r="AO11" s="40" t="str">
        <f>ListadoUniversidades!$C$43</f>
        <v>UJA</v>
      </c>
      <c r="AP11" s="40" t="str">
        <f>ListadoUniversidades!$C$44</f>
        <v>UJI</v>
      </c>
      <c r="AQ11" s="40" t="str">
        <f>ListadoUniversidades!$C$45</f>
        <v>ULL</v>
      </c>
      <c r="AR11" s="40" t="str">
        <f>ListadoUniversidades!$C$46</f>
        <v>ULPGC</v>
      </c>
      <c r="AS11" s="40" t="str">
        <f>ListadoUniversidades!$C$47</f>
        <v>UMA</v>
      </c>
      <c r="AT11" s="40" t="str">
        <f>ListadoUniversidades!$C$48</f>
        <v>MU</v>
      </c>
      <c r="AU11" s="40" t="str">
        <f>ListadoUniversidades!$C$49</f>
        <v>UM</v>
      </c>
      <c r="AV11" s="40" t="str">
        <f>ListadoUniversidades!$C$50</f>
        <v>UMH</v>
      </c>
      <c r="AW11" s="40" t="str">
        <f>ListadoUniversidades!$C$51</f>
        <v>UNEBRIJA</v>
      </c>
      <c r="AX11" s="40" t="str">
        <f>ListadoUniversidades!$C$52</f>
        <v>UNIRIOJA</v>
      </c>
      <c r="AY11" s="40" t="str">
        <f>ListadoUniversidades!$C$53</f>
        <v>UNAV</v>
      </c>
      <c r="AZ11" s="40" t="str">
        <f>ListadoUniversidades!$C$54</f>
        <v>UNED</v>
      </c>
      <c r="BA11" s="40" t="str">
        <f>ListadoUniversidades!$C$55</f>
        <v>UNIA</v>
      </c>
      <c r="BB11" s="40" t="str">
        <f>ListadoUniversidades!$C$56</f>
        <v>UNILEON</v>
      </c>
      <c r="BC11" s="40" t="str">
        <f>ListadoUniversidades!$C$57</f>
        <v>UNIR</v>
      </c>
      <c r="BD11" s="40" t="str">
        <f>ListadoUniversidades!$C$58</f>
        <v>UNIOVI</v>
      </c>
      <c r="BE11" s="40" t="str">
        <f>ListadoUniversidades!$C$59</f>
        <v>UOC</v>
      </c>
      <c r="BF11" s="40" t="str">
        <f>ListadoUniversidades!$C$60</f>
        <v>UPC</v>
      </c>
      <c r="BG11" s="40" t="str">
        <f>ListadoUniversidades!$C$61</f>
        <v>UPCOMILLAS</v>
      </c>
      <c r="BH11" s="40" t="str">
        <f>ListadoUniversidades!$C$62</f>
        <v>UPCT</v>
      </c>
      <c r="BI11" s="40" t="str">
        <f>ListadoUniversidades!$C$63</f>
        <v>UPF</v>
      </c>
      <c r="BJ11" s="40" t="str">
        <f>ListadoUniversidades!$C$64</f>
        <v>UPM</v>
      </c>
      <c r="BK11" s="40" t="str">
        <f>ListadoUniversidades!$C$65</f>
        <v>UPNA</v>
      </c>
      <c r="BL11" s="40" t="str">
        <f>ListadoUniversidades!$C$66</f>
        <v>UPSA</v>
      </c>
      <c r="BM11" s="40" t="str">
        <f>ListadoUniversidades!$C$67</f>
        <v>UPO</v>
      </c>
      <c r="BN11" s="40" t="str">
        <f>ListadoUniversidades!$C$68</f>
        <v>UPV</v>
      </c>
      <c r="BO11" s="40" t="str">
        <f>ListadoUniversidades!$C$69</f>
        <v>URJC</v>
      </c>
      <c r="BP11" s="40" t="str">
        <f>ListadoUniversidades!$C$70</f>
        <v>URL</v>
      </c>
      <c r="BQ11" s="40" t="str">
        <f>ListadoUniversidades!$C$71</f>
        <v>URV</v>
      </c>
      <c r="BR11" s="40" t="str">
        <f>ListadoUniversidades!$C$72</f>
        <v>US</v>
      </c>
      <c r="BS11" s="40" t="str">
        <f>ListadoUniversidades!$C$73</f>
        <v>USAL</v>
      </c>
      <c r="BT11" s="40" t="str">
        <f>ListadoUniversidades!$C$74</f>
        <v>USC</v>
      </c>
      <c r="BU11" s="40" t="str">
        <f>ListadoUniversidades!$C$75</f>
        <v>USJ</v>
      </c>
      <c r="BV11" s="40" t="str">
        <f>ListadoUniversidades!$C$76</f>
        <v>UV (Valencia)</v>
      </c>
      <c r="BW11" s="40" t="str">
        <f>ListadoUniversidades!$C$77</f>
        <v>UV</v>
      </c>
      <c r="BX11" s="40" t="str">
        <f>ListadoUniversidades!$C$78</f>
        <v>UVA (Valladolid)</v>
      </c>
      <c r="BY11" s="40" t="str">
        <f>ListadoUniversidades!$C$79</f>
        <v>UVIC</v>
      </c>
      <c r="BZ11" s="40" t="str">
        <f>ListadoUniversidades!$C$80</f>
        <v>VIU</v>
      </c>
      <c r="CA11" s="40" t="str">
        <f>ListadoUniversidades!$C$81</f>
        <v>UZ</v>
      </c>
      <c r="CC11" s="50">
        <f>100*V$8/$C$9</f>
        <v>44.665738706834155</v>
      </c>
      <c r="CD11" s="40" t="str">
        <f>ListadoUniversidades!$C$24</f>
        <v>UCM</v>
      </c>
      <c r="CF11" s="50">
        <f>100*F$19/$C$20</f>
        <v>27.581228087883634</v>
      </c>
      <c r="CG11" s="40" t="str">
        <f>ListadoUniversidades!$C$8</f>
        <v>UAH</v>
      </c>
      <c r="CI11" s="50">
        <f>100*BT$34/$C$35</f>
        <v>54.782127263622</v>
      </c>
      <c r="CJ11" s="40" t="str">
        <f>ListadoUniversidades!$C$74</f>
        <v>USC</v>
      </c>
      <c r="CL11" s="50">
        <f>100*Y$47/$C$48</f>
        <v>83.59375</v>
      </c>
      <c r="CM11" s="40" t="str">
        <f>ListadoUniversidades!$C$27</f>
        <v>UDC</v>
      </c>
      <c r="CO11" s="50">
        <f>100*BU$57/$C$58</f>
        <v>24.96706189816084</v>
      </c>
      <c r="CP11" s="40" t="str">
        <f>ListadoUniversidades!$C$75</f>
        <v>USJ</v>
      </c>
      <c r="CR11" s="50">
        <f>100*H$75/$C$76</f>
        <v>13.451444461032349</v>
      </c>
      <c r="CS11" s="40" t="str">
        <f>ListadoUniversidades!$C$10</f>
        <v>UAM</v>
      </c>
    </row>
    <row r="12" spans="81:97" ht="12.75">
      <c r="CC12" s="50">
        <f>100*BN$8/$C$9</f>
        <v>41.02677964984626</v>
      </c>
      <c r="CD12" s="40" t="str">
        <f>ListadoUniversidades!$C$68</f>
        <v>UPV</v>
      </c>
      <c r="CF12" s="50">
        <f>100*H$19/$C$20</f>
        <v>27.581228087883634</v>
      </c>
      <c r="CG12" s="40" t="str">
        <f>ListadoUniversidades!$C$10</f>
        <v>UAM</v>
      </c>
      <c r="CI12" s="50">
        <f>100*BS$34/$C$35</f>
        <v>51.520792465820115</v>
      </c>
      <c r="CJ12" s="40" t="str">
        <f>ListadoUniversidades!$C$73</f>
        <v>USAL</v>
      </c>
      <c r="CL12" s="50">
        <f>100*Z$47/$C$48</f>
        <v>83.59375</v>
      </c>
      <c r="CM12" s="40" t="str">
        <f>ListadoUniversidades!$C$28</f>
        <v>UDEUSTO</v>
      </c>
      <c r="CO12" s="50">
        <f>100*BT$57/$C$58</f>
        <v>24.96706189816084</v>
      </c>
      <c r="CP12" s="40" t="str">
        <f>ListadoUniversidades!$C$74</f>
        <v>USC</v>
      </c>
      <c r="CR12" s="50">
        <f>100*AJ$75/$C$76</f>
        <v>6.519319876080483</v>
      </c>
      <c r="CS12" s="40" t="str">
        <f>ListadoUniversidades!$C$38</f>
        <v>UHU</v>
      </c>
    </row>
    <row r="13" spans="81:97" ht="12.75">
      <c r="CC13" s="50">
        <f>100*AQ$8/$C$9</f>
        <v>36.35600501477249</v>
      </c>
      <c r="CD13" s="40" t="str">
        <f>ListadoUniversidades!$C$45</f>
        <v>ULL</v>
      </c>
      <c r="CF13" s="50">
        <f>100*V$19/$C$20</f>
        <v>27.581228087883634</v>
      </c>
      <c r="CG13" s="40" t="str">
        <f>ListadoUniversidades!$C$24</f>
        <v>UCM</v>
      </c>
      <c r="CI13" s="50">
        <f>100*N$34/$C$35</f>
        <v>49.76314579938568</v>
      </c>
      <c r="CJ13" s="40" t="str">
        <f>ListadoUniversidades!$C$16</f>
        <v>UC3M</v>
      </c>
      <c r="CL13" s="50">
        <f>100*AB$47/$C$48</f>
        <v>83.59375</v>
      </c>
      <c r="CM13" s="40" t="str">
        <f>ListadoUniversidades!$C$30</f>
        <v>UDIMA</v>
      </c>
      <c r="CO13" s="50">
        <f>100*BS$57/$C$58</f>
        <v>24.96706189816084</v>
      </c>
      <c r="CP13" s="40" t="str">
        <f>ListadoUniversidades!$C$73</f>
        <v>USAL</v>
      </c>
      <c r="CR13" s="50">
        <f>100*BT$75/$C$76</f>
        <v>4.562559933956127</v>
      </c>
      <c r="CS13" s="40" t="str">
        <f>ListadoUniversidades!$C$74</f>
        <v>USC</v>
      </c>
    </row>
    <row r="14" spans="1:97" ht="12.75">
      <c r="A14" s="59" t="str">
        <f>'suma puntuaciones en % '!B10</f>
        <v>Docencia</v>
      </c>
      <c r="B14" s="60" t="str">
        <f>'suma puntuaciones en % '!C10</f>
        <v>Titulaciones en software libre</v>
      </c>
      <c r="C14" s="61" t="str">
        <f>'suma puntuaciones en % '!D10</f>
        <v>Número de programas de estudios especializados en del software libre en el presente curso académico</v>
      </c>
      <c r="D14" s="12">
        <f>'suma puntuaciones en % '!E10</f>
        <v>-1.8397469983221746</v>
      </c>
      <c r="E14" s="12">
        <f>'suma puntuaciones en % '!F10</f>
        <v>-1.8397469983221746</v>
      </c>
      <c r="F14" s="12">
        <f>'suma puntuaciones en % '!G10</f>
        <v>6.899051243708155</v>
      </c>
      <c r="G14" s="12">
        <f>'suma puntuaciones en % '!H10</f>
        <v>-1.8397469983221746</v>
      </c>
      <c r="H14" s="12">
        <f>'suma puntuaciones en % '!I10</f>
        <v>6.899051243708155</v>
      </c>
      <c r="I14" s="12">
        <f>'suma puntuaciones en % '!J10</f>
        <v>-1.8397469983221746</v>
      </c>
      <c r="J14" s="12">
        <f>'suma puntuaciones en % '!K10</f>
        <v>-1.8397469983221746</v>
      </c>
      <c r="K14" s="12">
        <f>'suma puntuaciones en % '!L10</f>
        <v>6.899051243708155</v>
      </c>
      <c r="L14" s="12">
        <f>'suma puntuaciones en % '!M10</f>
        <v>-1.8397469983221746</v>
      </c>
      <c r="M14" s="12">
        <f>'suma puntuaciones en % '!N10</f>
        <v>-1.8397469983221746</v>
      </c>
      <c r="N14" s="12">
        <f>'suma puntuaciones en % '!O10</f>
        <v>-1.8397469983221746</v>
      </c>
      <c r="O14" s="12">
        <f>'suma puntuaciones en % '!P10</f>
        <v>-1.8397469983221746</v>
      </c>
      <c r="P14" s="12">
        <f>'suma puntuaciones en % '!Q10</f>
        <v>-1.8397469983221746</v>
      </c>
      <c r="Q14" s="12">
        <f>'suma puntuaciones en % '!R10</f>
        <v>-1.8397469983221746</v>
      </c>
      <c r="R14" s="12">
        <f>'suma puntuaciones en % '!S10</f>
        <v>-1.8397469983221746</v>
      </c>
      <c r="S14" s="12">
        <f>'suma puntuaciones en % '!T10</f>
        <v>-1.8397469983221746</v>
      </c>
      <c r="T14" s="12">
        <f>'suma puntuaciones en % '!U10</f>
        <v>-1.8397469983221746</v>
      </c>
      <c r="U14" s="12">
        <f>'suma puntuaciones en % '!V10</f>
        <v>-1.8397469983221746</v>
      </c>
      <c r="V14" s="12">
        <f>'suma puntuaciones en % '!W10</f>
        <v>6.899051243708155</v>
      </c>
      <c r="W14" s="12">
        <f>'suma puntuaciones en % '!X10</f>
        <v>-1.8397469983221746</v>
      </c>
      <c r="X14" s="12">
        <f>'suma puntuaciones en % '!Y10</f>
        <v>-1.8397469983221746</v>
      </c>
      <c r="Y14" s="12">
        <f>'suma puntuaciones en % '!Z10</f>
        <v>-1.8397469983221746</v>
      </c>
      <c r="Z14" s="12">
        <f>'suma puntuaciones en % '!AA10</f>
        <v>-1.8397469983221746</v>
      </c>
      <c r="AA14" s="12">
        <f>'suma puntuaciones en % '!AB10</f>
        <v>-1.8397469983221746</v>
      </c>
      <c r="AB14" s="12">
        <f>'suma puntuaciones en % '!AC10</f>
        <v>-1.8397469983221746</v>
      </c>
      <c r="AC14" s="12">
        <f>'suma puntuaciones en % '!AD10</f>
        <v>6.899051243708155</v>
      </c>
      <c r="AD14" s="12">
        <f>'suma puntuaciones en % '!AE10</f>
        <v>6.899051243708155</v>
      </c>
      <c r="AE14" s="12">
        <f>'suma puntuaciones en % '!AF10</f>
        <v>-1.8397469983221746</v>
      </c>
      <c r="AF14" s="12">
        <f>'suma puntuaciones en % '!AG10</f>
        <v>-1.8397469983221746</v>
      </c>
      <c r="AG14" s="12">
        <f>'suma puntuaciones en % '!AH10</f>
        <v>6.899051243708155</v>
      </c>
      <c r="AH14" s="12">
        <f>'suma puntuaciones en % '!AI10</f>
        <v>-1.8397469983221746</v>
      </c>
      <c r="AI14" s="12">
        <f>'suma puntuaciones en % '!AJ10</f>
        <v>-1.8397469983221746</v>
      </c>
      <c r="AJ14" s="12">
        <f>'suma puntuaciones en % '!AK10</f>
        <v>-1.8397469983221746</v>
      </c>
      <c r="AK14" s="12">
        <f>'suma puntuaciones en % '!AL10</f>
        <v>-1.8397469983221746</v>
      </c>
      <c r="AL14" s="12">
        <f>'suma puntuaciones en % '!AM10</f>
        <v>-1.8397469983221746</v>
      </c>
      <c r="AM14" s="12">
        <f>'suma puntuaciones en % '!AN10</f>
        <v>-1.8397469983221746</v>
      </c>
      <c r="AN14" s="12">
        <f>'suma puntuaciones en % '!AO10</f>
        <v>-1.8397469983221746</v>
      </c>
      <c r="AO14" s="12">
        <f>'suma puntuaciones en % '!AP10</f>
        <v>-1.8397469983221746</v>
      </c>
      <c r="AP14" s="12">
        <f>'suma puntuaciones en % '!AQ10</f>
        <v>6.899051243708155</v>
      </c>
      <c r="AQ14" s="12">
        <f>'suma puntuaciones en % '!AR10</f>
        <v>-1.8397469983221746</v>
      </c>
      <c r="AR14" s="12">
        <f>'suma puntuaciones en % '!AS10</f>
        <v>6.899051243708155</v>
      </c>
      <c r="AS14" s="12">
        <f>'suma puntuaciones en % '!AT10</f>
        <v>-1.8397469983221746</v>
      </c>
      <c r="AT14" s="12">
        <f>'suma puntuaciones en % '!AU10</f>
        <v>-1.8397469983221746</v>
      </c>
      <c r="AU14" s="12">
        <f>'suma puntuaciones en % '!AV10</f>
        <v>-1.8397469983221746</v>
      </c>
      <c r="AV14" s="12">
        <f>'suma puntuaciones en % '!AW10</f>
        <v>-1.8397469983221746</v>
      </c>
      <c r="AW14" s="12">
        <f>'suma puntuaciones en % '!AX10</f>
        <v>-1.8397469983221746</v>
      </c>
      <c r="AX14" s="12">
        <f>'suma puntuaciones en % '!AY10</f>
        <v>-1.8397469983221746</v>
      </c>
      <c r="AY14" s="12">
        <f>'suma puntuaciones en % '!AZ10</f>
        <v>-1.8397469983221746</v>
      </c>
      <c r="AZ14" s="12">
        <f>'suma puntuaciones en % '!BA10</f>
        <v>6.899051243708155</v>
      </c>
      <c r="BA14" s="12">
        <f>'suma puntuaciones en % '!BB10</f>
        <v>-1.8397469983221746</v>
      </c>
      <c r="BB14" s="12">
        <f>'suma puntuaciones en % '!BC10</f>
        <v>-1.8397469983221746</v>
      </c>
      <c r="BC14" s="12">
        <f>'suma puntuaciones en % '!BD10</f>
        <v>-1.8397469983221746</v>
      </c>
      <c r="BD14" s="12">
        <f>'suma puntuaciones en % '!BE10</f>
        <v>-1.8397469983221746</v>
      </c>
      <c r="BE14" s="12">
        <f>'suma puntuaciones en % '!BF10</f>
        <v>6.899051243708155</v>
      </c>
      <c r="BF14" s="12">
        <f>'suma puntuaciones en % '!BG10</f>
        <v>-1.8397469983221746</v>
      </c>
      <c r="BG14" s="12">
        <f>'suma puntuaciones en % '!BH10</f>
        <v>6.899051243708155</v>
      </c>
      <c r="BH14" s="12">
        <f>'suma puntuaciones en % '!BI10</f>
        <v>-1.8397469983221746</v>
      </c>
      <c r="BI14" s="12">
        <f>'suma puntuaciones en % '!BJ10</f>
        <v>-1.8397469983221746</v>
      </c>
      <c r="BJ14" s="12">
        <f>'suma puntuaciones en % '!BK10</f>
        <v>6.899051243708155</v>
      </c>
      <c r="BK14" s="12">
        <f>'suma puntuaciones en % '!BL10</f>
        <v>-1.8397469983221746</v>
      </c>
      <c r="BL14" s="12">
        <f>'suma puntuaciones en % '!BM10</f>
        <v>-1.8397469983221746</v>
      </c>
      <c r="BM14" s="12">
        <f>'suma puntuaciones en % '!BN10</f>
        <v>-1.8397469983221746</v>
      </c>
      <c r="BN14" s="12">
        <f>'suma puntuaciones en % '!BO10</f>
        <v>-1.8397469983221746</v>
      </c>
      <c r="BO14" s="12">
        <f>'suma puntuaciones en % '!BP10</f>
        <v>6.899051243708155</v>
      </c>
      <c r="BP14" s="12">
        <f>'suma puntuaciones en % '!BQ10</f>
        <v>-1.8397469983221746</v>
      </c>
      <c r="BQ14" s="12">
        <f>'suma puntuaciones en % '!BR10</f>
        <v>-1.8397469983221746</v>
      </c>
      <c r="BR14" s="12">
        <f>'suma puntuaciones en % '!BS10</f>
        <v>6.899051243708155</v>
      </c>
      <c r="BS14" s="12">
        <f>'suma puntuaciones en % '!BT10</f>
        <v>-1.8397469983221746</v>
      </c>
      <c r="BT14" s="12">
        <f>'suma puntuaciones en % '!BU10</f>
        <v>-1.8397469983221746</v>
      </c>
      <c r="BU14" s="12">
        <f>'suma puntuaciones en % '!BV10</f>
        <v>-1.8397469983221746</v>
      </c>
      <c r="BV14" s="12">
        <f>'suma puntuaciones en % '!BW10</f>
        <v>-1.8397469983221746</v>
      </c>
      <c r="BW14" s="12">
        <f>'suma puntuaciones en % '!BX10</f>
        <v>6.899051243708155</v>
      </c>
      <c r="BX14" s="12">
        <f>'suma puntuaciones en % '!BY10</f>
        <v>-1.8397469983221746</v>
      </c>
      <c r="BY14" s="12">
        <f>'suma puntuaciones en % '!BZ10</f>
        <v>-1.8397469983221746</v>
      </c>
      <c r="BZ14" s="12">
        <f>'suma puntuaciones en % '!CA10</f>
        <v>-1.8397469983221746</v>
      </c>
      <c r="CA14" s="12">
        <f>'suma puntuaciones en % '!CB10</f>
        <v>-1.8397469983221746</v>
      </c>
      <c r="CC14" s="50">
        <f>100*AD$8/$C$9</f>
        <v>30.109902478882578</v>
      </c>
      <c r="CD14" s="40" t="str">
        <f>ListadoUniversidades!$C$32</f>
        <v>EHU</v>
      </c>
      <c r="CF14" s="50">
        <f>100*AC$19/$C$20</f>
        <v>27.581228087883634</v>
      </c>
      <c r="CG14" s="40" t="str">
        <f>ListadoUniversidades!$C$31</f>
        <v>UDL</v>
      </c>
      <c r="CI14" s="50">
        <f>100*BF$34/$C$35</f>
        <v>48.720937250348044</v>
      </c>
      <c r="CJ14" s="40" t="str">
        <f>ListadoUniversidades!$C$60</f>
        <v>UPC</v>
      </c>
      <c r="CL14" s="50">
        <f>100*AC$47/$C$48</f>
        <v>83.59375</v>
      </c>
      <c r="CM14" s="40" t="str">
        <f>ListadoUniversidades!$C$31</f>
        <v>UDL</v>
      </c>
      <c r="CO14" s="50">
        <f>100*BQ$57/$C$58</f>
        <v>24.96706189816084</v>
      </c>
      <c r="CP14" s="40" t="str">
        <f>ListadoUniversidades!$C$71</f>
        <v>URV</v>
      </c>
      <c r="CR14" s="50">
        <f>100*D$75/$C$76</f>
        <v>4.549126353502178</v>
      </c>
      <c r="CS14" s="39" t="str">
        <f>ListadoUniversidades!$C$6</f>
        <v>UA</v>
      </c>
    </row>
    <row r="15" spans="1:97" ht="12.75">
      <c r="A15" s="62"/>
      <c r="B15" s="63" t="str">
        <f>'suma puntuaciones en % '!C11</f>
        <v>Apoyo técnico</v>
      </c>
      <c r="C15" s="64" t="str">
        <f>'suma puntuaciones en % '!D11</f>
        <v>¿Existe un equipo técnico que ayuda a usar/instalar SOS libres o herramientas de SL a la comunidad universitaria?</v>
      </c>
      <c r="D15" s="12">
        <f>'suma puntuaciones en % '!E11</f>
        <v>0</v>
      </c>
      <c r="E15" s="12">
        <f>'suma puntuaciones en % '!F11</f>
        <v>4.482908909781457</v>
      </c>
      <c r="F15" s="12">
        <f>'suma puntuaciones en % '!G11</f>
        <v>0</v>
      </c>
      <c r="G15" s="12">
        <f>'suma puntuaciones en % '!H11</f>
        <v>0</v>
      </c>
      <c r="H15" s="12">
        <f>'suma puntuaciones en % '!I11</f>
        <v>0</v>
      </c>
      <c r="I15" s="12">
        <f>'suma puntuaciones en % '!J11</f>
        <v>0</v>
      </c>
      <c r="J15" s="12">
        <f>'suma puntuaciones en % '!K11</f>
        <v>0</v>
      </c>
      <c r="K15" s="12">
        <f>'suma puntuaciones en % '!L11</f>
        <v>4.482908909781457</v>
      </c>
      <c r="L15" s="12">
        <f>'suma puntuaciones en % '!M11</f>
        <v>0</v>
      </c>
      <c r="M15" s="12">
        <f>'suma puntuaciones en % '!N11</f>
        <v>0</v>
      </c>
      <c r="N15" s="12">
        <f>'suma puntuaciones en % '!O11</f>
        <v>4.482908909781457</v>
      </c>
      <c r="O15" s="12">
        <f>'suma puntuaciones en % '!P11</f>
        <v>4.482908909781457</v>
      </c>
      <c r="P15" s="12">
        <f>'suma puntuaciones en % '!Q11</f>
        <v>0</v>
      </c>
      <c r="Q15" s="12">
        <f>'suma puntuaciones en % '!R11</f>
        <v>0</v>
      </c>
      <c r="R15" s="12">
        <f>'suma puntuaciones en % '!S11</f>
        <v>0</v>
      </c>
      <c r="S15" s="12">
        <f>'suma puntuaciones en % '!T11</f>
        <v>0</v>
      </c>
      <c r="T15" s="12">
        <f>'suma puntuaciones en % '!U11</f>
        <v>0</v>
      </c>
      <c r="U15" s="12">
        <f>'suma puntuaciones en % '!V11</f>
        <v>0</v>
      </c>
      <c r="V15" s="12">
        <f>'suma puntuaciones en % '!W11</f>
        <v>0</v>
      </c>
      <c r="W15" s="12">
        <f>'suma puntuaciones en % '!X11</f>
        <v>0</v>
      </c>
      <c r="X15" s="12">
        <f>'suma puntuaciones en % '!Y11</f>
        <v>0</v>
      </c>
      <c r="Y15" s="12">
        <f>'suma puntuaciones en % '!Z11</f>
        <v>4.482908909781457</v>
      </c>
      <c r="Z15" s="12">
        <f>'suma puntuaciones en % '!AA11</f>
        <v>0</v>
      </c>
      <c r="AA15" s="12">
        <f>'suma puntuaciones en % '!AB11</f>
        <v>4.482908909781457</v>
      </c>
      <c r="AB15" s="12">
        <f>'suma puntuaciones en % '!AC11</f>
        <v>0</v>
      </c>
      <c r="AC15" s="12">
        <f>'suma puntuaciones en % '!AD11</f>
        <v>0</v>
      </c>
      <c r="AD15" s="12">
        <f>'suma puntuaciones en % '!AE11</f>
        <v>0</v>
      </c>
      <c r="AE15" s="12">
        <f>'suma puntuaciones en % '!AF11</f>
        <v>0</v>
      </c>
      <c r="AF15" s="12">
        <f>'suma puntuaciones en % '!AG11</f>
        <v>0</v>
      </c>
      <c r="AG15" s="12">
        <f>'suma puntuaciones en % '!AH11</f>
        <v>4.482908909781457</v>
      </c>
      <c r="AH15" s="12">
        <f>'suma puntuaciones en % '!AI11</f>
        <v>0</v>
      </c>
      <c r="AI15" s="12">
        <f>'suma puntuaciones en % '!AJ11</f>
        <v>4.482908909781457</v>
      </c>
      <c r="AJ15" s="12">
        <f>'suma puntuaciones en % '!AK11</f>
        <v>4.482908909781457</v>
      </c>
      <c r="AK15" s="12">
        <f>'suma puntuaciones en % '!AL11</f>
        <v>0</v>
      </c>
      <c r="AL15" s="12">
        <f>'suma puntuaciones en % '!AM11</f>
        <v>0</v>
      </c>
      <c r="AM15" s="12">
        <f>'suma puntuaciones en % '!AN11</f>
        <v>0</v>
      </c>
      <c r="AN15" s="12">
        <f>'suma puntuaciones en % '!AO11</f>
        <v>0</v>
      </c>
      <c r="AO15" s="12">
        <f>'suma puntuaciones en % '!AP11</f>
        <v>0</v>
      </c>
      <c r="AP15" s="12">
        <f>'suma puntuaciones en % '!AQ11</f>
        <v>0</v>
      </c>
      <c r="AQ15" s="12">
        <f>'suma puntuaciones en % '!AR11</f>
        <v>4.482908909781457</v>
      </c>
      <c r="AR15" s="12">
        <f>'suma puntuaciones en % '!AS11</f>
        <v>4.482908909781457</v>
      </c>
      <c r="AS15" s="12">
        <f>'suma puntuaciones en % '!AT11</f>
        <v>0</v>
      </c>
      <c r="AT15" s="12">
        <f>'suma puntuaciones en % '!AU11</f>
        <v>0</v>
      </c>
      <c r="AU15" s="12">
        <f>'suma puntuaciones en % '!AV11</f>
        <v>0</v>
      </c>
      <c r="AV15" s="12">
        <f>'suma puntuaciones en % '!AW11</f>
        <v>0</v>
      </c>
      <c r="AW15" s="12">
        <f>'suma puntuaciones en % '!AX11</f>
        <v>0</v>
      </c>
      <c r="AX15" s="12">
        <f>'suma puntuaciones en % '!AY11</f>
        <v>0</v>
      </c>
      <c r="AY15" s="12">
        <f>'suma puntuaciones en % '!AZ11</f>
        <v>0</v>
      </c>
      <c r="AZ15" s="12">
        <f>'suma puntuaciones en % '!BA11</f>
        <v>0</v>
      </c>
      <c r="BA15" s="12">
        <f>'suma puntuaciones en % '!BB11</f>
        <v>0</v>
      </c>
      <c r="BB15" s="12">
        <f>'suma puntuaciones en % '!BC11</f>
        <v>0</v>
      </c>
      <c r="BC15" s="12">
        <f>'suma puntuaciones en % '!BD11</f>
        <v>0</v>
      </c>
      <c r="BD15" s="12">
        <f>'suma puntuaciones en % '!BE11</f>
        <v>0</v>
      </c>
      <c r="BE15" s="12">
        <f>'suma puntuaciones en % '!BF11</f>
        <v>0</v>
      </c>
      <c r="BF15" s="12">
        <f>'suma puntuaciones en % '!BG11</f>
        <v>4.482908909781457</v>
      </c>
      <c r="BG15" s="12">
        <f>'suma puntuaciones en % '!BH11</f>
        <v>0</v>
      </c>
      <c r="BH15" s="12">
        <f>'suma puntuaciones en % '!BI11</f>
        <v>4.482908909781457</v>
      </c>
      <c r="BI15" s="12">
        <f>'suma puntuaciones en % '!BJ11</f>
        <v>0</v>
      </c>
      <c r="BJ15" s="12">
        <f>'suma puntuaciones en % '!BK11</f>
        <v>0</v>
      </c>
      <c r="BK15" s="12">
        <f>'suma puntuaciones en % '!BL11</f>
        <v>0</v>
      </c>
      <c r="BL15" s="12">
        <f>'suma puntuaciones en % '!BM11</f>
        <v>0</v>
      </c>
      <c r="BM15" s="12">
        <f>'suma puntuaciones en % '!BN11</f>
        <v>0</v>
      </c>
      <c r="BN15" s="12">
        <f>'suma puntuaciones en % '!BO11</f>
        <v>0</v>
      </c>
      <c r="BO15" s="12">
        <f>'suma puntuaciones en % '!BP11</f>
        <v>0</v>
      </c>
      <c r="BP15" s="12">
        <f>'suma puntuaciones en % '!BQ11</f>
        <v>0</v>
      </c>
      <c r="BQ15" s="12">
        <f>'suma puntuaciones en % '!BR11</f>
        <v>0</v>
      </c>
      <c r="BR15" s="12">
        <f>'suma puntuaciones en % '!BS11</f>
        <v>4.482908909781457</v>
      </c>
      <c r="BS15" s="12">
        <f>'suma puntuaciones en % '!BT11</f>
        <v>0</v>
      </c>
      <c r="BT15" s="12">
        <f>'suma puntuaciones en % '!BU11</f>
        <v>0</v>
      </c>
      <c r="BU15" s="12">
        <f>'suma puntuaciones en % '!BV11</f>
        <v>0</v>
      </c>
      <c r="BV15" s="12">
        <f>'suma puntuaciones en % '!BW11</f>
        <v>0</v>
      </c>
      <c r="BW15" s="12">
        <f>'suma puntuaciones en % '!BX11</f>
        <v>0</v>
      </c>
      <c r="BX15" s="12">
        <f>'suma puntuaciones en % '!BY11</f>
        <v>0</v>
      </c>
      <c r="BY15" s="12">
        <f>'suma puntuaciones en % '!BZ11</f>
        <v>0</v>
      </c>
      <c r="BZ15" s="12">
        <f>'suma puntuaciones en % '!CA11</f>
        <v>0</v>
      </c>
      <c r="CA15" s="12">
        <f>'suma puntuaciones en % '!CB11</f>
        <v>0</v>
      </c>
      <c r="CC15" s="50">
        <f>100*AU$8/$C$9</f>
        <v>29.9035393632654</v>
      </c>
      <c r="CD15" s="40" t="str">
        <f>ListadoUniversidades!$C$49</f>
        <v>UM</v>
      </c>
      <c r="CF15" s="50">
        <f>100*AD$19/$C$20</f>
        <v>27.581228087883634</v>
      </c>
      <c r="CG15" s="40" t="str">
        <f>ListadoUniversidades!$C$32</f>
        <v>EHU</v>
      </c>
      <c r="CI15" s="50">
        <f>100*BR$34/$C$35</f>
        <v>45.83635111792992</v>
      </c>
      <c r="CJ15" s="40" t="str">
        <f>ListadoUniversidades!$C$72</f>
        <v>US</v>
      </c>
      <c r="CL15" s="50">
        <f>100*AE$47/$C$48</f>
        <v>83.59375</v>
      </c>
      <c r="CM15" s="40" t="str">
        <f>ListadoUniversidades!$C$33</f>
        <v>UEM</v>
      </c>
      <c r="CO15" s="50">
        <f>100*BP$57/$C$58</f>
        <v>24.96706189816084</v>
      </c>
      <c r="CP15" s="40" t="str">
        <f>ListadoUniversidades!$C$70</f>
        <v>URL</v>
      </c>
      <c r="CR15" s="50">
        <f>100*F$75/$C$76</f>
        <v>4.549126353502178</v>
      </c>
      <c r="CS15" s="40" t="str">
        <f>ListadoUniversidades!$C$8</f>
        <v>UAH</v>
      </c>
    </row>
    <row r="16" spans="1:97" ht="12.75">
      <c r="A16" s="65"/>
      <c r="B16" s="66" t="str">
        <f>'suma puntuaciones en % '!C12</f>
        <v>Formación en software libre para PAS y PDI</v>
      </c>
      <c r="C16" s="67" t="str">
        <f>'suma puntuaciones en % '!D12</f>
        <v>Número de cursos de formación en herramientas de software libre para personal de la universidad durante los últimos 12 meses</v>
      </c>
      <c r="D16" s="12">
        <f>'suma puntuaciones en % '!E12</f>
        <v>-1.2146154497658708</v>
      </c>
      <c r="E16" s="12">
        <f>'suma puntuaciones en % '!F12</f>
        <v>-1.2146154497658708</v>
      </c>
      <c r="F16" s="12">
        <f>'suma puntuaciones en % '!G12</f>
        <v>-1.2146154497658708</v>
      </c>
      <c r="G16" s="12">
        <f>'suma puntuaciones en % '!H12</f>
        <v>-1.2146154497658708</v>
      </c>
      <c r="H16" s="12">
        <f>'suma puntuaciones en % '!I12</f>
        <v>-1.2146154497658708</v>
      </c>
      <c r="I16" s="12">
        <f>'suma puntuaciones en % '!J12</f>
        <v>-1.2146154497658708</v>
      </c>
      <c r="J16" s="12">
        <f>'suma puntuaciones en % '!K12</f>
        <v>-1.2146154497658708</v>
      </c>
      <c r="K16" s="12">
        <f>'suma puntuaciones en % '!L12</f>
        <v>-1.2146154497658708</v>
      </c>
      <c r="L16" s="12">
        <f>'suma puntuaciones en % '!M12</f>
        <v>-1.2146154497658708</v>
      </c>
      <c r="M16" s="12">
        <f>'suma puntuaciones en % '!N12</f>
        <v>-1.2146154497658708</v>
      </c>
      <c r="N16" s="12">
        <f>'suma puntuaciones en % '!O12</f>
        <v>-1.2146154497658708</v>
      </c>
      <c r="O16" s="12">
        <f>'suma puntuaciones en % '!P12</f>
        <v>-1.2146154497658708</v>
      </c>
      <c r="P16" s="12">
        <f>'suma puntuaciones en % '!Q12</f>
        <v>-1.2146154497658708</v>
      </c>
      <c r="Q16" s="12">
        <f>'suma puntuaciones en % '!R12</f>
        <v>-1.2146154497658708</v>
      </c>
      <c r="R16" s="12">
        <f>'suma puntuaciones en % '!S12</f>
        <v>-1.2146154497658708</v>
      </c>
      <c r="S16" s="12">
        <f>'suma puntuaciones en % '!T12</f>
        <v>-1.2146154497658708</v>
      </c>
      <c r="T16" s="12">
        <f>'suma puntuaciones en % '!U12</f>
        <v>-1.2146154497658708</v>
      </c>
      <c r="U16" s="12">
        <f>'suma puntuaciones en % '!V12</f>
        <v>-1.2146154497658708</v>
      </c>
      <c r="V16" s="12">
        <f>'suma puntuaciones en % '!W12</f>
        <v>-1.2146154497658708</v>
      </c>
      <c r="W16" s="12">
        <f>'suma puntuaciones en % '!X12</f>
        <v>-1.2146154497658708</v>
      </c>
      <c r="X16" s="12">
        <f>'suma puntuaciones en % '!Y12</f>
        <v>-1.2146154497658708</v>
      </c>
      <c r="Y16" s="12">
        <f>'suma puntuaciones en % '!Z12</f>
        <v>-1.2146154497658708</v>
      </c>
      <c r="Z16" s="12">
        <f>'suma puntuaciones en % '!AA12</f>
        <v>-1.2146154497658708</v>
      </c>
      <c r="AA16" s="12">
        <f>'suma puntuaciones en % '!AB12</f>
        <v>-1.2146154497658708</v>
      </c>
      <c r="AB16" s="12">
        <f>'suma puntuaciones en % '!AC12</f>
        <v>-1.2146154497658708</v>
      </c>
      <c r="AC16" s="12">
        <f>'suma puntuaciones en % '!AD12</f>
        <v>-1.2146154497658708</v>
      </c>
      <c r="AD16" s="12">
        <f>'suma puntuaciones en % '!AE12</f>
        <v>-1.2146154497658708</v>
      </c>
      <c r="AE16" s="12">
        <f>'suma puntuaciones en % '!AF12</f>
        <v>-1.2146154497658708</v>
      </c>
      <c r="AF16" s="12">
        <f>'suma puntuaciones en % '!AG12</f>
        <v>-1.2146154497658708</v>
      </c>
      <c r="AG16" s="12">
        <f>'suma puntuaciones en % '!AH12</f>
        <v>-1.2146154497658708</v>
      </c>
      <c r="AH16" s="12">
        <f>'suma puntuaciones en % '!AI12</f>
        <v>-1.2146154497658708</v>
      </c>
      <c r="AI16" s="12">
        <f>'suma puntuaciones en % '!AJ12</f>
        <v>17.247539386675367</v>
      </c>
      <c r="AJ16" s="12">
        <f>'suma puntuaciones en % '!AK12</f>
        <v>-1.2146154497658708</v>
      </c>
      <c r="AK16" s="12">
        <f>'suma puntuaciones en % '!AL12</f>
        <v>-1.2146154497658708</v>
      </c>
      <c r="AL16" s="12">
        <f>'suma puntuaciones en % '!AM12</f>
        <v>-1.2146154497658708</v>
      </c>
      <c r="AM16" s="12">
        <f>'suma puntuaciones en % '!AN12</f>
        <v>-1.2146154497658708</v>
      </c>
      <c r="AN16" s="12">
        <f>'suma puntuaciones en % '!AO12</f>
        <v>-1.2146154497658708</v>
      </c>
      <c r="AO16" s="12">
        <f>'suma puntuaciones en % '!AP12</f>
        <v>-1.2146154497658708</v>
      </c>
      <c r="AP16" s="12">
        <f>'suma puntuaciones en % '!AQ12</f>
        <v>-1.2146154497658708</v>
      </c>
      <c r="AQ16" s="12">
        <f>'suma puntuaciones en % '!AR12</f>
        <v>17.247539386675367</v>
      </c>
      <c r="AR16" s="12">
        <f>'suma puntuaciones en % '!AS12</f>
        <v>17.247539386675367</v>
      </c>
      <c r="AS16" s="12">
        <f>'suma puntuaciones en % '!AT12</f>
        <v>-1.2146154497658708</v>
      </c>
      <c r="AT16" s="12">
        <f>'suma puntuaciones en % '!AU12</f>
        <v>-1.2146154497658708</v>
      </c>
      <c r="AU16" s="12">
        <f>'suma puntuaciones en % '!AV12</f>
        <v>17.247539386675367</v>
      </c>
      <c r="AV16" s="12">
        <f>'suma puntuaciones en % '!AW12</f>
        <v>-1.2146154497658708</v>
      </c>
      <c r="AW16" s="12">
        <f>'suma puntuaciones en % '!AX12</f>
        <v>-1.2146154497658708</v>
      </c>
      <c r="AX16" s="12">
        <f>'suma puntuaciones en % '!AY12</f>
        <v>-1.2146154497658708</v>
      </c>
      <c r="AY16" s="12">
        <f>'suma puntuaciones en % '!AZ12</f>
        <v>-1.2146154497658708</v>
      </c>
      <c r="AZ16" s="12">
        <f>'suma puntuaciones en % '!BA12</f>
        <v>17.247539386675367</v>
      </c>
      <c r="BA16" s="12">
        <f>'suma puntuaciones en % '!BB12</f>
        <v>-1.2146154497658708</v>
      </c>
      <c r="BB16" s="12">
        <f>'suma puntuaciones en % '!BC12</f>
        <v>-1.2146154497658708</v>
      </c>
      <c r="BC16" s="12">
        <f>'suma puntuaciones en % '!BD12</f>
        <v>-1.2146154497658708</v>
      </c>
      <c r="BD16" s="12">
        <f>'suma puntuaciones en % '!BE12</f>
        <v>-1.2146154497658708</v>
      </c>
      <c r="BE16" s="12">
        <f>'suma puntuaciones en % '!BF12</f>
        <v>-1.2146154497658708</v>
      </c>
      <c r="BF16" s="12">
        <f>'suma puntuaciones en % '!BG12</f>
        <v>-1.2146154497658708</v>
      </c>
      <c r="BG16" s="12">
        <f>'suma puntuaciones en % '!BH12</f>
        <v>-1.2146154497658708</v>
      </c>
      <c r="BH16" s="12">
        <f>'suma puntuaciones en % '!BI12</f>
        <v>-1.2146154497658708</v>
      </c>
      <c r="BI16" s="12">
        <f>'suma puntuaciones en % '!BJ12</f>
        <v>-1.2146154497658708</v>
      </c>
      <c r="BJ16" s="12">
        <f>'suma puntuaciones en % '!BK12</f>
        <v>-1.2146154497658708</v>
      </c>
      <c r="BK16" s="12">
        <f>'suma puntuaciones en % '!BL12</f>
        <v>-1.2146154497658708</v>
      </c>
      <c r="BL16" s="12">
        <f>'suma puntuaciones en % '!BM12</f>
        <v>-1.2146154497658708</v>
      </c>
      <c r="BM16" s="12">
        <f>'suma puntuaciones en % '!BN12</f>
        <v>-1.2146154497658708</v>
      </c>
      <c r="BN16" s="12">
        <f>'suma puntuaciones en % '!BO12</f>
        <v>-1.2146154497658708</v>
      </c>
      <c r="BO16" s="12">
        <f>'suma puntuaciones en % '!BP12</f>
        <v>-1.2146154497658708</v>
      </c>
      <c r="BP16" s="12">
        <f>'suma puntuaciones en % '!BQ12</f>
        <v>-1.2146154497658708</v>
      </c>
      <c r="BQ16" s="12">
        <f>'suma puntuaciones en % '!BR12</f>
        <v>-1.2146154497658708</v>
      </c>
      <c r="BR16" s="12">
        <f>'suma puntuaciones en % '!BS12</f>
        <v>-1.2146154497658708</v>
      </c>
      <c r="BS16" s="12">
        <f>'suma puntuaciones en % '!BT12</f>
        <v>-1.2146154497658708</v>
      </c>
      <c r="BT16" s="12">
        <f>'suma puntuaciones en % '!BU12</f>
        <v>-1.2146154497658708</v>
      </c>
      <c r="BU16" s="12">
        <f>'suma puntuaciones en % '!BV12</f>
        <v>-1.2146154497658708</v>
      </c>
      <c r="BV16" s="12">
        <f>'suma puntuaciones en % '!BW12</f>
        <v>-1.2146154497658708</v>
      </c>
      <c r="BW16" s="12">
        <f>'suma puntuaciones en % '!BX12</f>
        <v>-1.2146154497658708</v>
      </c>
      <c r="BX16" s="12">
        <f>'suma puntuaciones en % '!BY12</f>
        <v>-1.2146154497658708</v>
      </c>
      <c r="BY16" s="12">
        <f>'suma puntuaciones en % '!BZ12</f>
        <v>-1.2146154497658708</v>
      </c>
      <c r="BZ16" s="12">
        <f>'suma puntuaciones en % '!CA12</f>
        <v>-1.2146154497658708</v>
      </c>
      <c r="CA16" s="12">
        <f>'suma puntuaciones en % '!CB12</f>
        <v>-1.2146154497658708</v>
      </c>
      <c r="CC16" s="50">
        <f>100*BO$8/$C$9</f>
        <v>29.697176247648226</v>
      </c>
      <c r="CD16" s="40" t="str">
        <f>ListadoUniversidades!$C$69</f>
        <v>URJC</v>
      </c>
      <c r="CF16" s="50">
        <f>100*AP$19/$C$20</f>
        <v>27.581228087883634</v>
      </c>
      <c r="CG16" s="40" t="str">
        <f>ListadoUniversidades!$C$44</f>
        <v>UJI</v>
      </c>
      <c r="CI16" s="50">
        <f>100*BU$34/$C$35</f>
        <v>43.62857488112884</v>
      </c>
      <c r="CJ16" s="40" t="str">
        <f>ListadoUniversidades!$C$75</f>
        <v>USJ</v>
      </c>
      <c r="CL16" s="50">
        <f>100*AG$47/$C$48</f>
        <v>83.59375</v>
      </c>
      <c r="CM16" s="40" t="str">
        <f>ListadoUniversidades!$C$35</f>
        <v>UEX</v>
      </c>
      <c r="CO16" s="50">
        <f>100*BO$57/$C$58</f>
        <v>24.96706189816084</v>
      </c>
      <c r="CP16" s="40" t="str">
        <f>ListadoUniversidades!$C$69</f>
        <v>URJC</v>
      </c>
      <c r="CR16" s="50">
        <f>100*G$75/$C$76</f>
        <v>4.549126353502178</v>
      </c>
      <c r="CS16" s="40" t="str">
        <f>ListadoUniversidades!$C$9</f>
        <v>UAL</v>
      </c>
    </row>
    <row r="17" spans="81:97" ht="12.75">
      <c r="CC17" s="50">
        <f>100*E$8/$C$9</f>
        <v>26.26458030627751</v>
      </c>
      <c r="CD17" s="39" t="str">
        <f>ListadoUniversidades!$C$7</f>
        <v>UAB</v>
      </c>
      <c r="CF17" s="50">
        <f>100*BE$19/$C$20</f>
        <v>27.581228087883634</v>
      </c>
      <c r="CG17" s="40" t="str">
        <f>ListadoUniversidades!$C$59</f>
        <v>UOC</v>
      </c>
      <c r="CI17" s="50">
        <f>100*BW$34/$C$35</f>
        <v>43.60564064143128</v>
      </c>
      <c r="CJ17" s="40" t="str">
        <f>ListadoUniversidades!$C$77</f>
        <v>UV</v>
      </c>
      <c r="CL17" s="50">
        <f>100*AI$47/$C$48</f>
        <v>83.59375</v>
      </c>
      <c r="CM17" s="40" t="str">
        <f>ListadoUniversidades!$C$37</f>
        <v>UGR</v>
      </c>
      <c r="CO17" s="50">
        <f>100*BN$57/$C$58</f>
        <v>24.96706189816084</v>
      </c>
      <c r="CP17" s="40" t="str">
        <f>ListadoUniversidades!$C$68</f>
        <v>UPV</v>
      </c>
      <c r="CR17" s="50">
        <f>100*I$75/$C$76</f>
        <v>4.549126353502178</v>
      </c>
      <c r="CS17" s="40" t="str">
        <f>ListadoUniversidades!$C$11</f>
        <v>UAO</v>
      </c>
    </row>
    <row r="18" spans="2:97" ht="12.75">
      <c r="B18" s="58"/>
      <c r="C18" s="58" t="s">
        <v>343</v>
      </c>
      <c r="D18" s="11">
        <f>SUM(D14:D16)</f>
        <v>-3.054362448088045</v>
      </c>
      <c r="E18" s="11">
        <f>SUM(E14:E16)</f>
        <v>1.4285464616934118</v>
      </c>
      <c r="F18" s="11">
        <f>SUM(F14:F16)</f>
        <v>5.684435793942284</v>
      </c>
      <c r="G18" s="11">
        <f>SUM(G14:G16)</f>
        <v>-3.054362448088045</v>
      </c>
      <c r="H18" s="11">
        <f>SUM(H14:H16)</f>
        <v>5.684435793942284</v>
      </c>
      <c r="I18" s="11">
        <f>SUM(I14:I16)</f>
        <v>-3.054362448088045</v>
      </c>
      <c r="J18" s="11">
        <f>SUM(J14:J16)</f>
        <v>-3.054362448088045</v>
      </c>
      <c r="K18" s="11">
        <f>SUM(K14:K16)</f>
        <v>10.167344703723742</v>
      </c>
      <c r="L18" s="11">
        <f>SUM(L14:L16)</f>
        <v>-3.054362448088045</v>
      </c>
      <c r="M18" s="11">
        <f>SUM(M14:M16)</f>
        <v>-3.054362448088045</v>
      </c>
      <c r="N18" s="11">
        <f>SUM(N14:N16)</f>
        <v>1.4285464616934118</v>
      </c>
      <c r="O18" s="11">
        <f>SUM(O14:O16)</f>
        <v>1.4285464616934118</v>
      </c>
      <c r="P18" s="11">
        <f>SUM(P14:P16)</f>
        <v>-3.054362448088045</v>
      </c>
      <c r="Q18" s="11">
        <f>SUM(Q14:Q16)</f>
        <v>-3.054362448088045</v>
      </c>
      <c r="R18" s="11">
        <f>SUM(R14:R16)</f>
        <v>-3.054362448088045</v>
      </c>
      <c r="S18" s="11">
        <f>SUM(S14:S16)</f>
        <v>-3.054362448088045</v>
      </c>
      <c r="T18" s="11">
        <f>SUM(T14:T16)</f>
        <v>-3.054362448088045</v>
      </c>
      <c r="U18" s="11">
        <f>SUM(U14:U16)</f>
        <v>-3.054362448088045</v>
      </c>
      <c r="V18" s="11">
        <f>SUM(V14:V16)</f>
        <v>5.684435793942284</v>
      </c>
      <c r="W18" s="11">
        <f>SUM(W14:W16)</f>
        <v>-3.054362448088045</v>
      </c>
      <c r="X18" s="11">
        <f>SUM(X14:X16)</f>
        <v>-3.054362448088045</v>
      </c>
      <c r="Y18" s="11">
        <f>SUM(Y14:Y16)</f>
        <v>1.4285464616934118</v>
      </c>
      <c r="Z18" s="11">
        <f>SUM(Z14:Z16)</f>
        <v>-3.054362448088045</v>
      </c>
      <c r="AA18" s="11">
        <f>SUM(AA14:AA16)</f>
        <v>1.4285464616934118</v>
      </c>
      <c r="AB18" s="11">
        <f>SUM(AB14:AB16)</f>
        <v>-3.054362448088045</v>
      </c>
      <c r="AC18" s="11">
        <f>SUM(AC14:AC16)</f>
        <v>5.684435793942284</v>
      </c>
      <c r="AD18" s="11">
        <f>SUM(AD14:AD16)</f>
        <v>5.684435793942284</v>
      </c>
      <c r="AE18" s="11">
        <f>SUM(AE14:AE16)</f>
        <v>-3.054362448088045</v>
      </c>
      <c r="AF18" s="11">
        <f>SUM(AF14:AF16)</f>
        <v>-3.054362448088045</v>
      </c>
      <c r="AG18" s="11">
        <f>SUM(AG14:AG16)</f>
        <v>10.167344703723742</v>
      </c>
      <c r="AH18" s="11">
        <f>SUM(AH14:AH16)</f>
        <v>-3.054362448088045</v>
      </c>
      <c r="AI18" s="11">
        <f>SUM(AI14:AI16)</f>
        <v>19.89070129813465</v>
      </c>
      <c r="AJ18" s="11">
        <f>SUM(AJ14:AJ16)</f>
        <v>1.4285464616934118</v>
      </c>
      <c r="AK18" s="11">
        <f>SUM(AK14:AK16)</f>
        <v>-3.054362448088045</v>
      </c>
      <c r="AL18" s="11">
        <f>SUM(AL14:AL16)</f>
        <v>-3.054362448088045</v>
      </c>
      <c r="AM18" s="11">
        <f>SUM(AM14:AM16)</f>
        <v>-3.054362448088045</v>
      </c>
      <c r="AN18" s="11">
        <f>SUM(AN14:AN16)</f>
        <v>-3.054362448088045</v>
      </c>
      <c r="AO18" s="11">
        <f>SUM(AO14:AO16)</f>
        <v>-3.054362448088045</v>
      </c>
      <c r="AP18" s="11">
        <f>SUM(AP14:AP16)</f>
        <v>5.684435793942284</v>
      </c>
      <c r="AQ18" s="11">
        <f>SUM(AQ14:AQ16)</f>
        <v>19.89070129813465</v>
      </c>
      <c r="AR18" s="11">
        <f>SUM(AR14:AR16)</f>
        <v>28.62949954016498</v>
      </c>
      <c r="AS18" s="11">
        <f>SUM(AS14:AS16)</f>
        <v>-3.054362448088045</v>
      </c>
      <c r="AT18" s="11">
        <f>SUM(AT14:AT16)</f>
        <v>-3.054362448088045</v>
      </c>
      <c r="AU18" s="11">
        <f>SUM(AU14:AU16)</f>
        <v>15.407792388353192</v>
      </c>
      <c r="AV18" s="11">
        <f>SUM(AV14:AV16)</f>
        <v>-3.054362448088045</v>
      </c>
      <c r="AW18" s="11">
        <f>SUM(AW14:AW16)</f>
        <v>-3.054362448088045</v>
      </c>
      <c r="AX18" s="11">
        <f>SUM(AX14:AX16)</f>
        <v>-3.054362448088045</v>
      </c>
      <c r="AY18" s="11">
        <f>SUM(AY14:AY16)</f>
        <v>-3.054362448088045</v>
      </c>
      <c r="AZ18" s="11">
        <f>SUM(AZ14:AZ16)</f>
        <v>24.14659063038352</v>
      </c>
      <c r="BA18" s="11">
        <f>SUM(BA14:BA16)</f>
        <v>-3.054362448088045</v>
      </c>
      <c r="BB18" s="11">
        <f>SUM(BB14:BB16)</f>
        <v>-3.054362448088045</v>
      </c>
      <c r="BC18" s="11">
        <f>SUM(BC14:BC16)</f>
        <v>-3.054362448088045</v>
      </c>
      <c r="BD18" s="11">
        <f>SUM(BD14:BD16)</f>
        <v>-3.054362448088045</v>
      </c>
      <c r="BE18" s="11">
        <f>SUM(BE14:BE16)</f>
        <v>5.684435793942284</v>
      </c>
      <c r="BF18" s="11">
        <f>SUM(BF14:BF16)</f>
        <v>1.4285464616934118</v>
      </c>
      <c r="BG18" s="11">
        <f>SUM(BG14:BG16)</f>
        <v>5.684435793942284</v>
      </c>
      <c r="BH18" s="11">
        <f>SUM(BH14:BH16)</f>
        <v>1.4285464616934118</v>
      </c>
      <c r="BI18" s="11">
        <f>SUM(BI14:BI16)</f>
        <v>-3.054362448088045</v>
      </c>
      <c r="BJ18" s="11">
        <f>SUM(BJ14:BJ16)</f>
        <v>5.684435793942284</v>
      </c>
      <c r="BK18" s="11">
        <f>SUM(BK14:BK16)</f>
        <v>-3.054362448088045</v>
      </c>
      <c r="BL18" s="11">
        <f>SUM(BL14:BL16)</f>
        <v>-3.054362448088045</v>
      </c>
      <c r="BM18" s="11">
        <f>SUM(BM14:BM16)</f>
        <v>-3.054362448088045</v>
      </c>
      <c r="BN18" s="11">
        <f>SUM(BN14:BN16)</f>
        <v>-3.054362448088045</v>
      </c>
      <c r="BO18" s="11">
        <f>SUM(BO14:BO16)</f>
        <v>5.684435793942284</v>
      </c>
      <c r="BP18" s="11">
        <f>SUM(BP14:BP16)</f>
        <v>-3.054362448088045</v>
      </c>
      <c r="BQ18" s="11">
        <f>SUM(BQ14:BQ16)</f>
        <v>-3.054362448088045</v>
      </c>
      <c r="BR18" s="11">
        <f>SUM(BR14:BR16)</f>
        <v>10.167344703723742</v>
      </c>
      <c r="BS18" s="11">
        <f>SUM(BS14:BS16)</f>
        <v>-3.054362448088045</v>
      </c>
      <c r="BT18" s="11">
        <f>SUM(BT14:BT16)</f>
        <v>-3.054362448088045</v>
      </c>
      <c r="BU18" s="11">
        <f>SUM(BU14:BU16)</f>
        <v>-3.054362448088045</v>
      </c>
      <c r="BV18" s="11">
        <f>SUM(BV14:BV16)</f>
        <v>-3.054362448088045</v>
      </c>
      <c r="BW18" s="11">
        <f>SUM(BW14:BW16)</f>
        <v>5.684435793942284</v>
      </c>
      <c r="BX18" s="11">
        <f>SUM(BX14:BX16)</f>
        <v>-3.054362448088045</v>
      </c>
      <c r="BY18" s="11">
        <f>SUM(BY14:BY16)</f>
        <v>-3.054362448088045</v>
      </c>
      <c r="BZ18" s="11">
        <f>SUM(BZ14:BZ16)</f>
        <v>-3.054362448088045</v>
      </c>
      <c r="CA18" s="11">
        <f>SUM(CA14:CA16)</f>
        <v>-3.054362448088045</v>
      </c>
      <c r="CC18" s="50">
        <f>100*AG$8/$C$9</f>
        <v>25.851854075043157</v>
      </c>
      <c r="CD18" s="40" t="str">
        <f>ListadoUniversidades!$C$35</f>
        <v>UEX</v>
      </c>
      <c r="CF18" s="50">
        <f>100*BG$19/$C$20</f>
        <v>27.581228087883634</v>
      </c>
      <c r="CG18" s="40" t="str">
        <f>ListadoUniversidades!$C$61</f>
        <v>UPCOMILLAS</v>
      </c>
      <c r="CI18" s="50">
        <f>100*E$34/$C$35</f>
        <v>42.16714595155595</v>
      </c>
      <c r="CJ18" s="39" t="str">
        <f>ListadoUniversidades!$C$7</f>
        <v>UAB</v>
      </c>
      <c r="CL18" s="50">
        <f>100*AJ$47/$C$48</f>
        <v>83.59375</v>
      </c>
      <c r="CM18" s="40" t="str">
        <f>ListadoUniversidades!$C$38</f>
        <v>UHU</v>
      </c>
      <c r="CO18" s="50">
        <f>100*BL$57/$C$58</f>
        <v>24.96706189816084</v>
      </c>
      <c r="CP18" s="40" t="str">
        <f>ListadoUniversidades!$C$66</f>
        <v>UPSA</v>
      </c>
      <c r="CR18" s="50">
        <f>100*J$75/$C$76</f>
        <v>4.549126353502178</v>
      </c>
      <c r="CS18" s="40" t="str">
        <f>ListadoUniversidades!$C$12</f>
        <v>UAX</v>
      </c>
    </row>
    <row r="19" spans="2:97" ht="12.75">
      <c r="B19" s="58" t="s">
        <v>344</v>
      </c>
      <c r="C19" s="58">
        <f>MIN(D18:BE18)</f>
        <v>-3.054362448088045</v>
      </c>
      <c r="D19" s="11">
        <f>D$18-$C$19</f>
        <v>0</v>
      </c>
      <c r="E19" s="11">
        <f>E$18-$C$19</f>
        <v>4.482908909781457</v>
      </c>
      <c r="F19" s="11">
        <f>F$18-$C$19</f>
        <v>8.73879824203033</v>
      </c>
      <c r="G19" s="11">
        <f>G$18-$C$19</f>
        <v>0</v>
      </c>
      <c r="H19" s="11">
        <f>H$18-$C$19</f>
        <v>8.73879824203033</v>
      </c>
      <c r="I19" s="11">
        <f>I$18-$C$19</f>
        <v>0</v>
      </c>
      <c r="J19" s="11">
        <f>J$18-$C$19</f>
        <v>0</v>
      </c>
      <c r="K19" s="11">
        <f>K$18-$C$19</f>
        <v>13.221707151811788</v>
      </c>
      <c r="L19" s="11">
        <f>L$18-$C$19</f>
        <v>0</v>
      </c>
      <c r="M19" s="11">
        <f>M$18-$C$19</f>
        <v>0</v>
      </c>
      <c r="N19" s="11">
        <f>N$18-$C$19</f>
        <v>4.482908909781457</v>
      </c>
      <c r="O19" s="11">
        <f>O$18-$C$19</f>
        <v>4.482908909781457</v>
      </c>
      <c r="P19" s="11">
        <f>P$18-$C$19</f>
        <v>0</v>
      </c>
      <c r="Q19" s="11">
        <f>Q$18-$C$19</f>
        <v>0</v>
      </c>
      <c r="R19" s="11">
        <f>R$18-$C$19</f>
        <v>0</v>
      </c>
      <c r="S19" s="11">
        <f>S$18-$C$19</f>
        <v>0</v>
      </c>
      <c r="T19" s="11">
        <f>T$18-$C$19</f>
        <v>0</v>
      </c>
      <c r="U19" s="11">
        <f>U$18-$C$19</f>
        <v>0</v>
      </c>
      <c r="V19" s="11">
        <f>V$18-$C$19</f>
        <v>8.73879824203033</v>
      </c>
      <c r="W19" s="11">
        <f>W$18-$C$19</f>
        <v>0</v>
      </c>
      <c r="X19" s="11">
        <f>X$18-$C$19</f>
        <v>0</v>
      </c>
      <c r="Y19" s="11">
        <f>Y$18-$C$19</f>
        <v>4.482908909781457</v>
      </c>
      <c r="Z19" s="11">
        <f>Z$18-$C$19</f>
        <v>0</v>
      </c>
      <c r="AA19" s="11">
        <f>AA$18-$C$19</f>
        <v>4.482908909781457</v>
      </c>
      <c r="AB19" s="11">
        <f>AB$18-$C$19</f>
        <v>0</v>
      </c>
      <c r="AC19" s="11">
        <f>AC$18-$C$19</f>
        <v>8.73879824203033</v>
      </c>
      <c r="AD19" s="11">
        <f>AD$18-$C$19</f>
        <v>8.73879824203033</v>
      </c>
      <c r="AE19" s="11">
        <f>AE$18-$C$19</f>
        <v>0</v>
      </c>
      <c r="AF19" s="11">
        <f>AF$18-$C$19</f>
        <v>0</v>
      </c>
      <c r="AG19" s="11">
        <f>AG$18-$C$19</f>
        <v>13.221707151811788</v>
      </c>
      <c r="AH19" s="11">
        <f>AH$18-$C$19</f>
        <v>0</v>
      </c>
      <c r="AI19" s="11">
        <f>AI$18-$C$19</f>
        <v>22.945063746222697</v>
      </c>
      <c r="AJ19" s="11">
        <f>AJ$18-$C$19</f>
        <v>4.482908909781457</v>
      </c>
      <c r="AK19" s="11">
        <f>AK$18-$C$19</f>
        <v>0</v>
      </c>
      <c r="AL19" s="11">
        <f>AL$18-$C$19</f>
        <v>0</v>
      </c>
      <c r="AM19" s="11">
        <f>AM$18-$C$19</f>
        <v>0</v>
      </c>
      <c r="AN19" s="11">
        <f>AN$18-$C$19</f>
        <v>0</v>
      </c>
      <c r="AO19" s="11">
        <f>AO$18-$C$19</f>
        <v>0</v>
      </c>
      <c r="AP19" s="11">
        <f>AP$18-$C$19</f>
        <v>8.73879824203033</v>
      </c>
      <c r="AQ19" s="11">
        <f>AQ$18-$C$19</f>
        <v>22.945063746222697</v>
      </c>
      <c r="AR19" s="11">
        <f>AR$18-$C$19</f>
        <v>31.683861988253025</v>
      </c>
      <c r="AS19" s="11">
        <f>AS$18-$C$19</f>
        <v>0</v>
      </c>
      <c r="AT19" s="11">
        <f>AT$18-$C$19</f>
        <v>0</v>
      </c>
      <c r="AU19" s="11">
        <f>AU$18-$C$19</f>
        <v>18.462154836441236</v>
      </c>
      <c r="AV19" s="11">
        <f>AV$18-$C$19</f>
        <v>0</v>
      </c>
      <c r="AW19" s="11">
        <f>AW$18-$C$19</f>
        <v>0</v>
      </c>
      <c r="AX19" s="11">
        <f>AX$18-$C$19</f>
        <v>0</v>
      </c>
      <c r="AY19" s="11">
        <f>AY$18-$C$19</f>
        <v>0</v>
      </c>
      <c r="AZ19" s="11">
        <f>AZ$18-$C$19</f>
        <v>27.200953078471567</v>
      </c>
      <c r="BA19" s="11">
        <f>BA$18-$C$19</f>
        <v>0</v>
      </c>
      <c r="BB19" s="11">
        <f>BB$18-$C$19</f>
        <v>0</v>
      </c>
      <c r="BC19" s="11">
        <f>BC$18-$C$19</f>
        <v>0</v>
      </c>
      <c r="BD19" s="11">
        <f>BD$18-$C$19</f>
        <v>0</v>
      </c>
      <c r="BE19" s="11">
        <f>BE$18-$C$19</f>
        <v>8.73879824203033</v>
      </c>
      <c r="BF19" s="11">
        <f>BF$18-$C$19</f>
        <v>4.482908909781457</v>
      </c>
      <c r="BG19" s="11">
        <f>BG$18-$C$19</f>
        <v>8.73879824203033</v>
      </c>
      <c r="BH19" s="11">
        <f>BH$18-$C$19</f>
        <v>4.482908909781457</v>
      </c>
      <c r="BI19" s="11">
        <f>BI$18-$C$19</f>
        <v>0</v>
      </c>
      <c r="BJ19" s="11">
        <f>BJ$18-$C$19</f>
        <v>8.73879824203033</v>
      </c>
      <c r="BK19" s="11">
        <f>BK$18-$C$19</f>
        <v>0</v>
      </c>
      <c r="BL19" s="11">
        <f>BL$18-$C$19</f>
        <v>0</v>
      </c>
      <c r="BM19" s="11">
        <f>BM$18-$C$19</f>
        <v>0</v>
      </c>
      <c r="BN19" s="11">
        <f>BN$18-$C$19</f>
        <v>0</v>
      </c>
      <c r="BO19" s="11">
        <f>BO$18-$C$19</f>
        <v>8.73879824203033</v>
      </c>
      <c r="BP19" s="11">
        <f>BP$18-$C$19</f>
        <v>0</v>
      </c>
      <c r="BQ19" s="11">
        <f>BQ$18-$C$19</f>
        <v>0</v>
      </c>
      <c r="BR19" s="11">
        <f>BR$18-$C$19</f>
        <v>13.221707151811788</v>
      </c>
      <c r="BS19" s="11">
        <f>BS$18-$C$19</f>
        <v>0</v>
      </c>
      <c r="BT19" s="11">
        <f>BT$18-$C$19</f>
        <v>0</v>
      </c>
      <c r="BU19" s="11">
        <f>BU$18-$C$19</f>
        <v>0</v>
      </c>
      <c r="BV19" s="11">
        <f>BV$18-$C$19</f>
        <v>0</v>
      </c>
      <c r="BW19" s="11">
        <f>BW$18-$C$19</f>
        <v>8.73879824203033</v>
      </c>
      <c r="BX19" s="11">
        <f>BX$18-$C$19</f>
        <v>0</v>
      </c>
      <c r="BY19" s="11">
        <f>BY$18-$C$19</f>
        <v>0</v>
      </c>
      <c r="BZ19" s="11">
        <f>BZ$18-$C$19</f>
        <v>0</v>
      </c>
      <c r="CA19" s="11">
        <f>CA$18-$C$19</f>
        <v>0</v>
      </c>
      <c r="CC19" s="50">
        <f>100*AS$8/$C$9</f>
        <v>25.851854075043157</v>
      </c>
      <c r="CD19" s="40" t="str">
        <f>ListadoUniversidades!$C$47</f>
        <v>UMA</v>
      </c>
      <c r="CF19" s="50">
        <f>100*BJ$19/$C$20</f>
        <v>27.581228087883634</v>
      </c>
      <c r="CG19" s="40" t="str">
        <f>ListadoUniversidades!$C$64</f>
        <v>UPM</v>
      </c>
      <c r="CI19" s="50">
        <f>100*V$34/$C$35</f>
        <v>36.45589999678688</v>
      </c>
      <c r="CJ19" s="40" t="str">
        <f>ListadoUniversidades!$C$24</f>
        <v>UCM</v>
      </c>
      <c r="CL19" s="50">
        <f>100*AO$47/$C$48</f>
        <v>83.59375</v>
      </c>
      <c r="CM19" s="40" t="str">
        <f>ListadoUniversidades!$C$43</f>
        <v>UJA</v>
      </c>
      <c r="CO19" s="50">
        <f>100*BM$57/$C$58</f>
        <v>24.96706189816084</v>
      </c>
      <c r="CP19" s="40" t="str">
        <f>ListadoUniversidades!$C$67</f>
        <v>UPO</v>
      </c>
      <c r="CR19" s="50">
        <f>100*K$75/$C$76</f>
        <v>4.549126353502178</v>
      </c>
      <c r="CS19" s="40" t="str">
        <f>ListadoUniversidades!$C$13</f>
        <v>UB</v>
      </c>
    </row>
    <row r="20" spans="2:97" ht="12.75">
      <c r="B20" s="58" t="s">
        <v>345</v>
      </c>
      <c r="C20" s="58">
        <f>MAX(D19:CA19)</f>
        <v>31.683861988253025</v>
      </c>
      <c r="CC20" s="50">
        <f>100*G$8/$C$9</f>
        <v>25.05998716768091</v>
      </c>
      <c r="CD20" s="40" t="str">
        <f>ListadoUniversidades!$C$9</f>
        <v>UAL</v>
      </c>
      <c r="CF20" s="50">
        <f>100*BO$19/$C$20</f>
        <v>27.581228087883634</v>
      </c>
      <c r="CG20" s="40" t="str">
        <f>ListadoUniversidades!$C$69</f>
        <v>URJC</v>
      </c>
      <c r="CI20" s="50">
        <f>100*Y$34/$C$35</f>
        <v>35.78697494994966</v>
      </c>
      <c r="CJ20" s="40" t="str">
        <f>ListadoUniversidades!$C$27</f>
        <v>UDC</v>
      </c>
      <c r="CL20" s="50">
        <f>100*AQ$47/$C$48</f>
        <v>100</v>
      </c>
      <c r="CM20" s="40" t="str">
        <f>ListadoUniversidades!$C$45</f>
        <v>ULL</v>
      </c>
      <c r="CO20" s="50">
        <f>100*BK$57/$C$58</f>
        <v>24.96706189816084</v>
      </c>
      <c r="CP20" s="40" t="str">
        <f>ListadoUniversidades!$C$65</f>
        <v>UPNA</v>
      </c>
      <c r="CR20" s="50">
        <f>100*L$75/$C$76</f>
        <v>4.549126353502178</v>
      </c>
      <c r="CS20" s="39" t="str">
        <f>ListadoUniversidades!$C$14</f>
        <v>UBU</v>
      </c>
    </row>
    <row r="21" spans="2:97" ht="12.75">
      <c r="B21" s="58"/>
      <c r="C21" s="58" t="s">
        <v>346</v>
      </c>
      <c r="D21" s="50">
        <f>100*D$19/$C$20</f>
        <v>0</v>
      </c>
      <c r="E21" s="50">
        <f>100*E$19/$C$20</f>
        <v>14.148871471045801</v>
      </c>
      <c r="F21" s="50">
        <f>100*F$19/$C$20</f>
        <v>27.581228087883634</v>
      </c>
      <c r="G21" s="50">
        <f>100*G$19/$C$20</f>
        <v>0</v>
      </c>
      <c r="H21" s="50">
        <f>100*H$19/$C$20</f>
        <v>27.581228087883634</v>
      </c>
      <c r="I21" s="50">
        <f>100*I$19/$C$20</f>
        <v>0</v>
      </c>
      <c r="J21" s="50">
        <f>100*J$19/$C$20</f>
        <v>0</v>
      </c>
      <c r="K21" s="50">
        <f>100*K$19/$C$20</f>
        <v>41.73009955892944</v>
      </c>
      <c r="L21" s="50">
        <f>100*L$19/$C$20</f>
        <v>0</v>
      </c>
      <c r="M21" s="50">
        <f>100*M$19/$C$20</f>
        <v>0</v>
      </c>
      <c r="N21" s="50">
        <f>100*N$19/$C$20</f>
        <v>14.148871471045801</v>
      </c>
      <c r="O21" s="50">
        <f>100*O$19/$C$20</f>
        <v>14.148871471045801</v>
      </c>
      <c r="P21" s="50">
        <f>100*P$19/$C$20</f>
        <v>0</v>
      </c>
      <c r="Q21" s="50">
        <f>100*Q$19/$C$20</f>
        <v>0</v>
      </c>
      <c r="R21" s="50">
        <f>100*R$19/$C$20</f>
        <v>0</v>
      </c>
      <c r="S21" s="50">
        <f>100*S$19/$C$20</f>
        <v>0</v>
      </c>
      <c r="T21" s="50">
        <f>100*T$19/$C$20</f>
        <v>0</v>
      </c>
      <c r="U21" s="50">
        <f>100*U$19/$C$20</f>
        <v>0</v>
      </c>
      <c r="V21" s="50">
        <f>100*V$19/$C$20</f>
        <v>27.581228087883634</v>
      </c>
      <c r="W21" s="50">
        <f>100*W$19/$C$20</f>
        <v>0</v>
      </c>
      <c r="X21" s="50">
        <f>100*X$19/$C$20</f>
        <v>0</v>
      </c>
      <c r="Y21" s="50">
        <f>100*Y$19/$C$20</f>
        <v>14.148871471045801</v>
      </c>
      <c r="Z21" s="50">
        <f>100*Z$19/$C$20</f>
        <v>0</v>
      </c>
      <c r="AA21" s="50">
        <f>100*AA$19/$C$20</f>
        <v>14.148871471045801</v>
      </c>
      <c r="AB21" s="50">
        <f>100*AB$19/$C$20</f>
        <v>0</v>
      </c>
      <c r="AC21" s="50">
        <f>100*AC$19/$C$20</f>
        <v>27.581228087883634</v>
      </c>
      <c r="AD21" s="50">
        <f>100*AD$19/$C$20</f>
        <v>27.581228087883634</v>
      </c>
      <c r="AE21" s="50">
        <f>100*AE$19/$C$20</f>
        <v>0</v>
      </c>
      <c r="AF21" s="50">
        <f>100*AF$19/$C$20</f>
        <v>0</v>
      </c>
      <c r="AG21" s="50">
        <f>100*AG$19/$C$20</f>
        <v>41.73009955892944</v>
      </c>
      <c r="AH21" s="50">
        <f>100*AH$19/$C$20</f>
        <v>0</v>
      </c>
      <c r="AI21" s="50">
        <f>100*AI$19/$C$20</f>
        <v>72.41877191211637</v>
      </c>
      <c r="AJ21" s="50">
        <f>100*AJ$19/$C$20</f>
        <v>14.148871471045801</v>
      </c>
      <c r="AK21" s="50">
        <f>100*AK$19/$C$20</f>
        <v>0</v>
      </c>
      <c r="AL21" s="50">
        <f>100*AL$19/$C$20</f>
        <v>0</v>
      </c>
      <c r="AM21" s="50">
        <f>100*AM$19/$C$20</f>
        <v>0</v>
      </c>
      <c r="AN21" s="50">
        <f>100*AN$19/$C$20</f>
        <v>0</v>
      </c>
      <c r="AO21" s="50">
        <f>100*AO$19/$C$20</f>
        <v>0</v>
      </c>
      <c r="AP21" s="50">
        <f>100*AP$19/$C$20</f>
        <v>27.581228087883634</v>
      </c>
      <c r="AQ21" s="50">
        <f>100*AQ$19/$C$20</f>
        <v>72.41877191211637</v>
      </c>
      <c r="AR21" s="50">
        <f>100*AR$19/$C$20</f>
        <v>100</v>
      </c>
      <c r="AS21" s="50">
        <f>100*AS$19/$C$20</f>
        <v>0</v>
      </c>
      <c r="AT21" s="50">
        <f>100*AT$19/$C$20</f>
        <v>0</v>
      </c>
      <c r="AU21" s="50">
        <f>100*AU$19/$C$20</f>
        <v>58.26990044107056</v>
      </c>
      <c r="AV21" s="50">
        <f>100*AV$19/$C$20</f>
        <v>0</v>
      </c>
      <c r="AW21" s="50">
        <f>100*AW$19/$C$20</f>
        <v>0</v>
      </c>
      <c r="AX21" s="50">
        <f>100*AX$19/$C$20</f>
        <v>0</v>
      </c>
      <c r="AY21" s="50">
        <f>100*AY$19/$C$20</f>
        <v>0</v>
      </c>
      <c r="AZ21" s="50">
        <f>100*AZ$19/$C$20</f>
        <v>85.85112852895419</v>
      </c>
      <c r="BA21" s="50">
        <f>100*BA$19/$C$20</f>
        <v>0</v>
      </c>
      <c r="BB21" s="50">
        <f>100*BB$19/$C$20</f>
        <v>0</v>
      </c>
      <c r="BC21" s="50">
        <f>100*BC$19/$C$20</f>
        <v>0</v>
      </c>
      <c r="BD21" s="50">
        <f>100*BD$19/$C$20</f>
        <v>0</v>
      </c>
      <c r="BE21" s="50">
        <f>100*BE$19/$C$20</f>
        <v>27.581228087883634</v>
      </c>
      <c r="BF21" s="50">
        <f>100*BF$19/$C$20</f>
        <v>14.148871471045801</v>
      </c>
      <c r="BG21" s="50">
        <f>100*BG$19/$C$20</f>
        <v>27.581228087883634</v>
      </c>
      <c r="BH21" s="50">
        <f>100*BH$19/$C$20</f>
        <v>14.148871471045801</v>
      </c>
      <c r="BI21" s="50">
        <f>100*BI$19/$C$20</f>
        <v>0</v>
      </c>
      <c r="BJ21" s="50">
        <f>100*BJ$19/$C$20</f>
        <v>27.581228087883634</v>
      </c>
      <c r="BK21" s="50">
        <f>100*BK$19/$C$20</f>
        <v>0</v>
      </c>
      <c r="BL21" s="50">
        <f>100*BL$19/$C$20</f>
        <v>0</v>
      </c>
      <c r="BM21" s="50">
        <f>100*BM$19/$C$20</f>
        <v>0</v>
      </c>
      <c r="BN21" s="50">
        <f>100*BN$19/$C$20</f>
        <v>0</v>
      </c>
      <c r="BO21" s="50">
        <f>100*BO$19/$C$20</f>
        <v>27.581228087883634</v>
      </c>
      <c r="BP21" s="50">
        <f>100*BP$19/$C$20</f>
        <v>0</v>
      </c>
      <c r="BQ21" s="50">
        <f>100*BQ$19/$C$20</f>
        <v>0</v>
      </c>
      <c r="BR21" s="50">
        <f>100*BR$19/$C$20</f>
        <v>41.73009955892944</v>
      </c>
      <c r="BS21" s="50">
        <f>100*BS$19/$C$20</f>
        <v>0</v>
      </c>
      <c r="BT21" s="50">
        <f>100*BT$19/$C$20</f>
        <v>0</v>
      </c>
      <c r="BU21" s="50">
        <f>100*BU$19/$C$20</f>
        <v>0</v>
      </c>
      <c r="BV21" s="50">
        <f>100*BV$19/$C$20</f>
        <v>0</v>
      </c>
      <c r="BW21" s="50">
        <f>100*BW$19/$C$20</f>
        <v>27.581228087883634</v>
      </c>
      <c r="BX21" s="50">
        <f>100*BX$19/$C$20</f>
        <v>0</v>
      </c>
      <c r="BY21" s="50">
        <f>100*BY$19/$C$20</f>
        <v>0</v>
      </c>
      <c r="BZ21" s="50">
        <f>100*BZ$19/$C$20</f>
        <v>0</v>
      </c>
      <c r="CA21" s="50">
        <f>100*CA$19/$C$20</f>
        <v>0</v>
      </c>
      <c r="CC21" s="50">
        <f>100*H$8/$C$9</f>
        <v>22.831984364906788</v>
      </c>
      <c r="CD21" s="40" t="str">
        <f>ListadoUniversidades!$C$10</f>
        <v>UAM</v>
      </c>
      <c r="CF21" s="50">
        <f>100*BW$19/$C$20</f>
        <v>27.581228087883634</v>
      </c>
      <c r="CG21" s="40" t="str">
        <f>ListadoUniversidades!$C$77</f>
        <v>UV</v>
      </c>
      <c r="CI21" s="50">
        <f>100*AR$34/$C$35</f>
        <v>34.81339813177792</v>
      </c>
      <c r="CJ21" s="40" t="str">
        <f>ListadoUniversidades!$C$46</f>
        <v>ULPGC</v>
      </c>
      <c r="CL21" s="50">
        <f>100*AR$47/$C$48</f>
        <v>83.59375</v>
      </c>
      <c r="CM21" s="40" t="str">
        <f>ListadoUniversidades!$C$46</f>
        <v>ULPGC</v>
      </c>
      <c r="CO21" s="50">
        <f>100*BJ$57/$C$58</f>
        <v>24.96706189816084</v>
      </c>
      <c r="CP21" s="40" t="str">
        <f>ListadoUniversidades!$C$64</f>
        <v>UPM</v>
      </c>
      <c r="CR21" s="50">
        <f>100*O$75/$C$76</f>
        <v>4.549126353502178</v>
      </c>
      <c r="CS21" s="40" t="str">
        <f>ListadoUniversidades!$C$17</f>
        <v>UCA</v>
      </c>
    </row>
    <row r="22" spans="2:97" ht="12.75">
      <c r="B22" s="12"/>
      <c r="C22" s="12"/>
      <c r="D22" s="39" t="str">
        <f>ListadoUniversidades!$C$6</f>
        <v>UA</v>
      </c>
      <c r="E22" s="39" t="str">
        <f>ListadoUniversidades!$C$7</f>
        <v>UAB</v>
      </c>
      <c r="F22" s="40" t="str">
        <f>ListadoUniversidades!$C$8</f>
        <v>UAH</v>
      </c>
      <c r="G22" s="40" t="str">
        <f>ListadoUniversidades!$C$9</f>
        <v>UAL</v>
      </c>
      <c r="H22" s="40" t="str">
        <f>ListadoUniversidades!$C$10</f>
        <v>UAM</v>
      </c>
      <c r="I22" s="40" t="str">
        <f>ListadoUniversidades!$C$11</f>
        <v>UAO</v>
      </c>
      <c r="J22" s="40" t="str">
        <f>ListadoUniversidades!$C$12</f>
        <v>UAX</v>
      </c>
      <c r="K22" s="40" t="str">
        <f>ListadoUniversidades!$C$13</f>
        <v>UB</v>
      </c>
      <c r="L22" s="39" t="str">
        <f>ListadoUniversidades!$C$14</f>
        <v>UBU</v>
      </c>
      <c r="M22" s="40" t="str">
        <f>ListadoUniversidades!$C$15</f>
        <v>UC</v>
      </c>
      <c r="N22" s="40" t="str">
        <f>ListadoUniversidades!$C$16</f>
        <v>UC3M</v>
      </c>
      <c r="O22" s="40" t="str">
        <f>ListadoUniversidades!$C$17</f>
        <v>UCA</v>
      </c>
      <c r="P22" s="40" t="str">
        <f>ListadoUniversidades!$C$18</f>
        <v>UCAM</v>
      </c>
      <c r="Q22" s="40" t="str">
        <f>ListadoUniversidades!$C$19</f>
        <v>UCAV</v>
      </c>
      <c r="R22" s="40" t="str">
        <f>ListadoUniversidades!$C$20</f>
        <v>CEU-USP</v>
      </c>
      <c r="S22" s="40" t="str">
        <f>ListadoUniversidades!$C$21</f>
        <v>UCHCEU</v>
      </c>
      <c r="T22" s="40" t="str">
        <f>ListadoUniversidades!$C$22</f>
        <v>UCJC</v>
      </c>
      <c r="U22" s="40" t="str">
        <f>ListadoUniversidades!$C$23</f>
        <v>UCLM</v>
      </c>
      <c r="V22" s="40" t="str">
        <f>ListadoUniversidades!$C$24</f>
        <v>UCM</v>
      </c>
      <c r="W22" s="40" t="str">
        <f>ListadoUniversidades!$C$25</f>
        <v>UCO</v>
      </c>
      <c r="X22" s="40" t="str">
        <f>ListadoUniversidades!$C$26</f>
        <v>UCV</v>
      </c>
      <c r="Y22" s="40" t="str">
        <f>ListadoUniversidades!$C$27</f>
        <v>UDC</v>
      </c>
      <c r="Z22" s="40" t="str">
        <f>ListadoUniversidades!$C$28</f>
        <v>UDEUSTO</v>
      </c>
      <c r="AA22" s="40" t="str">
        <f>ListadoUniversidades!$C$29</f>
        <v>UDG</v>
      </c>
      <c r="AB22" s="40" t="str">
        <f>ListadoUniversidades!$C$30</f>
        <v>UDIMA</v>
      </c>
      <c r="AC22" s="40" t="str">
        <f>ListadoUniversidades!$C$31</f>
        <v>UDL</v>
      </c>
      <c r="AD22" s="40" t="str">
        <f>ListadoUniversidades!$C$32</f>
        <v>EHU</v>
      </c>
      <c r="AE22" s="40" t="str">
        <f>ListadoUniversidades!$C$33</f>
        <v>UEM</v>
      </c>
      <c r="AF22" s="40" t="str">
        <f>ListadoUniversidades!$C$34</f>
        <v>UEMC</v>
      </c>
      <c r="AG22" s="40" t="str">
        <f>ListadoUniversidades!$C$35</f>
        <v>UEX</v>
      </c>
      <c r="AH22" s="40" t="str">
        <f>ListadoUniversidades!$C$36</f>
        <v>UFV</v>
      </c>
      <c r="AI22" s="40" t="str">
        <f>ListadoUniversidades!$C$37</f>
        <v>UGR</v>
      </c>
      <c r="AJ22" s="40" t="str">
        <f>ListadoUniversidades!$C$38</f>
        <v>UHU</v>
      </c>
      <c r="AK22" s="40" t="str">
        <f>ListadoUniversidades!$C$39</f>
        <v>UIB</v>
      </c>
      <c r="AL22" s="40" t="str">
        <f>ListadoUniversidades!$C$40</f>
        <v>UIC</v>
      </c>
      <c r="AM22" s="40" t="str">
        <f>ListadoUniversidades!$C$41</f>
        <v>IE</v>
      </c>
      <c r="AN22" s="40" t="str">
        <f>ListadoUniversidades!$C$42</f>
        <v>UIMP</v>
      </c>
      <c r="AO22" s="40" t="str">
        <f>ListadoUniversidades!$C$43</f>
        <v>UJA</v>
      </c>
      <c r="AP22" s="40" t="str">
        <f>ListadoUniversidades!$C$44</f>
        <v>UJI</v>
      </c>
      <c r="AQ22" s="40" t="str">
        <f>ListadoUniversidades!$C$45</f>
        <v>ULL</v>
      </c>
      <c r="AR22" s="40" t="str">
        <f>ListadoUniversidades!$C$46</f>
        <v>ULPGC</v>
      </c>
      <c r="AS22" s="40" t="str">
        <f>ListadoUniversidades!$C$47</f>
        <v>UMA</v>
      </c>
      <c r="AT22" s="40" t="str">
        <f>ListadoUniversidades!$C$48</f>
        <v>MU</v>
      </c>
      <c r="AU22" s="40" t="str">
        <f>ListadoUniversidades!$C$49</f>
        <v>UM</v>
      </c>
      <c r="AV22" s="40" t="str">
        <f>ListadoUniversidades!$C$50</f>
        <v>UMH</v>
      </c>
      <c r="AW22" s="40" t="str">
        <f>ListadoUniversidades!$C$51</f>
        <v>UNEBRIJA</v>
      </c>
      <c r="AX22" s="40" t="str">
        <f>ListadoUniversidades!$C$52</f>
        <v>UNIRIOJA</v>
      </c>
      <c r="AY22" s="40" t="str">
        <f>ListadoUniversidades!$C$53</f>
        <v>UNAV</v>
      </c>
      <c r="AZ22" s="40" t="str">
        <f>ListadoUniversidades!$C$54</f>
        <v>UNED</v>
      </c>
      <c r="BA22" s="40" t="str">
        <f>ListadoUniversidades!$C$55</f>
        <v>UNIA</v>
      </c>
      <c r="BB22" s="40" t="str">
        <f>ListadoUniversidades!$C$56</f>
        <v>UNILEON</v>
      </c>
      <c r="BC22" s="40" t="str">
        <f>ListadoUniversidades!$C$57</f>
        <v>UNIR</v>
      </c>
      <c r="BD22" s="40" t="str">
        <f>ListadoUniversidades!$C$58</f>
        <v>UNIOVI</v>
      </c>
      <c r="BE22" s="40" t="str">
        <f>ListadoUniversidades!$C$59</f>
        <v>UOC</v>
      </c>
      <c r="BF22" s="40" t="str">
        <f>ListadoUniversidades!$C$60</f>
        <v>UPC</v>
      </c>
      <c r="BG22" s="40" t="str">
        <f>ListadoUniversidades!$C$61</f>
        <v>UPCOMILLAS</v>
      </c>
      <c r="BH22" s="40" t="str">
        <f>ListadoUniversidades!$C$62</f>
        <v>UPCT</v>
      </c>
      <c r="BI22" s="40" t="str">
        <f>ListadoUniversidades!$C$63</f>
        <v>UPF</v>
      </c>
      <c r="BJ22" s="40" t="str">
        <f>ListadoUniversidades!$C$64</f>
        <v>UPM</v>
      </c>
      <c r="BK22" s="40" t="str">
        <f>ListadoUniversidades!$C$65</f>
        <v>UPNA</v>
      </c>
      <c r="BL22" s="40" t="str">
        <f>ListadoUniversidades!$C$66</f>
        <v>UPSA</v>
      </c>
      <c r="BM22" s="40" t="str">
        <f>ListadoUniversidades!$C$67</f>
        <v>UPO</v>
      </c>
      <c r="BN22" s="40" t="str">
        <f>ListadoUniversidades!$C$68</f>
        <v>UPV</v>
      </c>
      <c r="BO22" s="40" t="str">
        <f>ListadoUniversidades!$C$69</f>
        <v>URJC</v>
      </c>
      <c r="BP22" s="40" t="str">
        <f>ListadoUniversidades!$C$70</f>
        <v>URL</v>
      </c>
      <c r="BQ22" s="40" t="str">
        <f>ListadoUniversidades!$C$71</f>
        <v>URV</v>
      </c>
      <c r="BR22" s="40" t="str">
        <f>ListadoUniversidades!$C$72</f>
        <v>US</v>
      </c>
      <c r="BS22" s="40" t="str">
        <f>ListadoUniversidades!$C$73</f>
        <v>USAL</v>
      </c>
      <c r="BT22" s="40" t="str">
        <f>ListadoUniversidades!$C$74</f>
        <v>USC</v>
      </c>
      <c r="BU22" s="40" t="str">
        <f>ListadoUniversidades!$C$75</f>
        <v>USJ</v>
      </c>
      <c r="BV22" s="40" t="str">
        <f>ListadoUniversidades!$C$76</f>
        <v>UV (Valencia)</v>
      </c>
      <c r="BW22" s="40" t="str">
        <f>ListadoUniversidades!$C$77</f>
        <v>UV</v>
      </c>
      <c r="BX22" s="40" t="str">
        <f>ListadoUniversidades!$C$78</f>
        <v>UVA (Valladolid)</v>
      </c>
      <c r="BY22" s="40" t="str">
        <f>ListadoUniversidades!$C$79</f>
        <v>UVIC</v>
      </c>
      <c r="BZ22" s="40" t="str">
        <f>ListadoUniversidades!$C$80</f>
        <v>VIU</v>
      </c>
      <c r="CA22" s="40" t="str">
        <f>ListadoUniversidades!$C$81</f>
        <v>UZ</v>
      </c>
      <c r="CC22" s="50">
        <f>100*N$8/$C$9</f>
        <v>22.831984364906788</v>
      </c>
      <c r="CD22" s="40" t="str">
        <f>ListadoUniversidades!$C$16</f>
        <v>UC3M</v>
      </c>
      <c r="CF22" s="50">
        <f>100*E$19/$C$20</f>
        <v>14.148871471045801</v>
      </c>
      <c r="CG22" s="39" t="str">
        <f>ListadoUniversidades!$C$7</f>
        <v>UAB</v>
      </c>
      <c r="CI22" s="50">
        <f>100*BV$34/$C$35</f>
        <v>34.76752965238281</v>
      </c>
      <c r="CJ22" s="40" t="str">
        <f>ListadoUniversidades!$C$76</f>
        <v>UV (Valencia)</v>
      </c>
      <c r="CL22" s="50">
        <f>100*AS$47/$C$48</f>
        <v>83.59375</v>
      </c>
      <c r="CM22" s="40" t="str">
        <f>ListadoUniversidades!$C$47</f>
        <v>UMA</v>
      </c>
      <c r="CO22" s="50">
        <f>100*BI$57/$C$58</f>
        <v>24.96706189816084</v>
      </c>
      <c r="CP22" s="40" t="str">
        <f>ListadoUniversidades!$C$63</f>
        <v>UPF</v>
      </c>
      <c r="CR22" s="50">
        <f>100*P$75/$C$76</f>
        <v>4.549126353502178</v>
      </c>
      <c r="CS22" s="40" t="str">
        <f>ListadoUniversidades!$C$18</f>
        <v>UCAM</v>
      </c>
    </row>
    <row r="23" spans="4:97" ht="12.75">
      <c r="D23" s="39"/>
      <c r="E23" s="39"/>
      <c r="F23" s="40"/>
      <c r="G23" s="40"/>
      <c r="H23" s="40"/>
      <c r="I23" s="40"/>
      <c r="J23" s="40"/>
      <c r="K23" s="40"/>
      <c r="L23" s="39"/>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C23" s="50">
        <f>100*AP$8/$C$9</f>
        <v>22.831984364906788</v>
      </c>
      <c r="CD23" s="40" t="str">
        <f>ListadoUniversidades!$C$44</f>
        <v>UJI</v>
      </c>
      <c r="CF23" s="50">
        <f>100*N$19/$C$20</f>
        <v>14.148871471045801</v>
      </c>
      <c r="CG23" s="40" t="str">
        <f>ListadoUniversidades!$C$16</f>
        <v>UC3M</v>
      </c>
      <c r="CI23" s="50">
        <f>100*AJ$34/$C$35</f>
        <v>23.613977269889656</v>
      </c>
      <c r="CJ23" s="40" t="str">
        <f>ListadoUniversidades!$C$38</f>
        <v>UHU</v>
      </c>
      <c r="CL23" s="50">
        <f>100*AT$47/$C$48</f>
        <v>83.59375</v>
      </c>
      <c r="CM23" s="40" t="str">
        <f>ListadoUniversidades!$C$48</f>
        <v>MU</v>
      </c>
      <c r="CO23" s="50">
        <f>100*BH$57/$C$58</f>
        <v>24.96706189816084</v>
      </c>
      <c r="CP23" s="40" t="str">
        <f>ListadoUniversidades!$C$62</f>
        <v>UPCT</v>
      </c>
      <c r="CR23" s="50">
        <f>100*Q$75/$C$76</f>
        <v>4.549126353502178</v>
      </c>
      <c r="CS23" s="40" t="str">
        <f>ListadoUniversidades!$C$19</f>
        <v>UCAV</v>
      </c>
    </row>
    <row r="24" spans="81:97" ht="12.75">
      <c r="CC24" s="50">
        <f>100*D$8/$C$9</f>
        <v>22.625621249289615</v>
      </c>
      <c r="CD24" s="39" t="str">
        <f>ListadoUniversidades!$C$6</f>
        <v>UA</v>
      </c>
      <c r="CF24" s="50">
        <f>100*O$19/$C$20</f>
        <v>14.148871471045801</v>
      </c>
      <c r="CG24" s="40" t="str">
        <f>ListadoUniversidades!$C$17</f>
        <v>UCA</v>
      </c>
      <c r="CI24" s="50">
        <f>100*K$34/$C$35</f>
        <v>20.01459761123919</v>
      </c>
      <c r="CJ24" s="40" t="str">
        <f>ListadoUniversidades!$C$13</f>
        <v>UB</v>
      </c>
      <c r="CL24" s="50">
        <f>100*AU$47/$C$48</f>
        <v>83.59375</v>
      </c>
      <c r="CM24" s="40" t="str">
        <f>ListadoUniversidades!$C$49</f>
        <v>UM</v>
      </c>
      <c r="CO24" s="50">
        <f>100*BG$57/$C$58</f>
        <v>24.96706189816084</v>
      </c>
      <c r="CP24" s="40" t="str">
        <f>ListadoUniversidades!$C$61</f>
        <v>UPCOMILLAS</v>
      </c>
      <c r="CR24" s="50">
        <f>100*R$75/$C$76</f>
        <v>4.549126353502178</v>
      </c>
      <c r="CS24" s="40" t="str">
        <f>ListadoUniversidades!$C$20</f>
        <v>CEU-USP</v>
      </c>
    </row>
    <row r="25" spans="81:97" ht="12.75">
      <c r="CC25" s="50">
        <f>100*BD$8/$C$9</f>
        <v>22.625621249289615</v>
      </c>
      <c r="CD25" s="40" t="str">
        <f>ListadoUniversidades!$C$58</f>
        <v>UNIOVI</v>
      </c>
      <c r="CF25" s="50">
        <f>100*Y$19/$C$20</f>
        <v>14.148871471045801</v>
      </c>
      <c r="CG25" s="40" t="str">
        <f>ListadoUniversidades!$C$27</f>
        <v>UDC</v>
      </c>
      <c r="CI25" s="50">
        <f>100*AE$34/$C$35</f>
        <v>11.035161251556781</v>
      </c>
      <c r="CJ25" s="40" t="str">
        <f>ListadoUniversidades!$C$33</f>
        <v>UEM</v>
      </c>
      <c r="CL25" s="50">
        <f>100*AW$47/$C$48</f>
        <v>83.59375</v>
      </c>
      <c r="CM25" s="40" t="str">
        <f>ListadoUniversidades!$C$51</f>
        <v>UNEBRIJA</v>
      </c>
      <c r="CO25" s="50">
        <f>100*BF$57/$C$58</f>
        <v>24.96706189816084</v>
      </c>
      <c r="CP25" s="40" t="str">
        <f>ListadoUniversidades!$C$60</f>
        <v>UPC</v>
      </c>
      <c r="CR25" s="50">
        <f>100*S$75/$C$76</f>
        <v>4.549126353502178</v>
      </c>
      <c r="CS25" s="40" t="str">
        <f>ListadoUniversidades!$C$21</f>
        <v>UCHCEU</v>
      </c>
    </row>
    <row r="26" spans="1:97" ht="12.75">
      <c r="A26" s="59" t="str">
        <f>'suma puntuaciones en % '!B13</f>
        <v>Cultura en software libre</v>
      </c>
      <c r="B26" s="60" t="str">
        <f>'suma puntuaciones en % '!C13</f>
        <v>¿Existe Oficina de software libre (OSL)?</v>
      </c>
      <c r="C26" s="61" t="str">
        <f>'suma puntuaciones en % '!D13</f>
        <v>¿Existe una oficina de software libre o un organismo creado institucionalmente para la promoción de dicho tipo de software?</v>
      </c>
      <c r="D26" s="12">
        <f>'suma puntuaciones en % '!E13</f>
        <v>0</v>
      </c>
      <c r="E26" s="12">
        <f>'suma puntuaciones en % '!F13</f>
        <v>5.0432725235041405</v>
      </c>
      <c r="F26" s="12">
        <f>'suma puntuaciones en % '!G13</f>
        <v>0</v>
      </c>
      <c r="G26" s="12">
        <f>'suma puntuaciones en % '!H13</f>
        <v>0</v>
      </c>
      <c r="H26" s="12">
        <f>'suma puntuaciones en % '!I13</f>
        <v>0</v>
      </c>
      <c r="I26" s="12">
        <f>'suma puntuaciones en % '!J13</f>
        <v>0</v>
      </c>
      <c r="J26" s="12">
        <f>'suma puntuaciones en % '!K13</f>
        <v>0</v>
      </c>
      <c r="K26" s="12">
        <f>'suma puntuaciones en % '!L13</f>
        <v>0</v>
      </c>
      <c r="L26" s="12">
        <f>'suma puntuaciones en % '!M13</f>
        <v>0</v>
      </c>
      <c r="M26" s="12">
        <f>'suma puntuaciones en % '!N13</f>
        <v>0</v>
      </c>
      <c r="N26" s="12">
        <f>'suma puntuaciones en % '!O13</f>
        <v>5.0432725235041405</v>
      </c>
      <c r="O26" s="12">
        <f>'suma puntuaciones en % '!P13</f>
        <v>5.0432725235041405</v>
      </c>
      <c r="P26" s="12">
        <f>'suma puntuaciones en % '!Q13</f>
        <v>0</v>
      </c>
      <c r="Q26" s="12">
        <f>'suma puntuaciones en % '!R13</f>
        <v>0</v>
      </c>
      <c r="R26" s="12">
        <f>'suma puntuaciones en % '!S13</f>
        <v>0</v>
      </c>
      <c r="S26" s="12">
        <f>'suma puntuaciones en % '!T13</f>
        <v>0</v>
      </c>
      <c r="T26" s="12">
        <f>'suma puntuaciones en % '!U13</f>
        <v>0</v>
      </c>
      <c r="U26" s="12">
        <f>'suma puntuaciones en % '!V13</f>
        <v>0</v>
      </c>
      <c r="V26" s="12">
        <f>'suma puntuaciones en % '!W13</f>
        <v>5.0432725235041405</v>
      </c>
      <c r="W26" s="12">
        <f>'suma puntuaciones en % '!X13</f>
        <v>5.0432725235041405</v>
      </c>
      <c r="X26" s="12">
        <f>'suma puntuaciones en % '!Y13</f>
        <v>0</v>
      </c>
      <c r="Y26" s="12">
        <f>'suma puntuaciones en % '!Z13</f>
        <v>0</v>
      </c>
      <c r="Z26" s="12">
        <f>'suma puntuaciones en % '!AA13</f>
        <v>5.0432725235041405</v>
      </c>
      <c r="AA26" s="12">
        <f>'suma puntuaciones en % '!AB13</f>
        <v>0</v>
      </c>
      <c r="AB26" s="12">
        <f>'suma puntuaciones en % '!AC13</f>
        <v>0</v>
      </c>
      <c r="AC26" s="12">
        <f>'suma puntuaciones en % '!AD13</f>
        <v>0</v>
      </c>
      <c r="AD26" s="12">
        <f>'suma puntuaciones en % '!AE13</f>
        <v>5.0432725235041405</v>
      </c>
      <c r="AE26" s="12">
        <f>'suma puntuaciones en % '!AF13</f>
        <v>0</v>
      </c>
      <c r="AF26" s="12">
        <f>'suma puntuaciones en % '!AG13</f>
        <v>0</v>
      </c>
      <c r="AG26" s="12">
        <f>'suma puntuaciones en % '!AH13</f>
        <v>0</v>
      </c>
      <c r="AH26" s="12">
        <f>'suma puntuaciones en % '!AI13</f>
        <v>0</v>
      </c>
      <c r="AI26" s="12">
        <f>'suma puntuaciones en % '!AJ13</f>
        <v>5.0432725235041405</v>
      </c>
      <c r="AJ26" s="12">
        <f>'suma puntuaciones en % '!AK13</f>
        <v>5.0432725235041405</v>
      </c>
      <c r="AK26" s="12">
        <f>'suma puntuaciones en % '!AL13</f>
        <v>0</v>
      </c>
      <c r="AL26" s="12">
        <f>'suma puntuaciones en % '!AM13</f>
        <v>0</v>
      </c>
      <c r="AM26" s="12">
        <f>'suma puntuaciones en % '!AN13</f>
        <v>0</v>
      </c>
      <c r="AN26" s="12">
        <f>'suma puntuaciones en % '!AO13</f>
        <v>0</v>
      </c>
      <c r="AO26" s="12">
        <f>'suma puntuaciones en % '!AP13</f>
        <v>0</v>
      </c>
      <c r="AP26" s="12">
        <f>'suma puntuaciones en % '!AQ13</f>
        <v>0</v>
      </c>
      <c r="AQ26" s="12">
        <f>'suma puntuaciones en % '!AR13</f>
        <v>5.0432725235041405</v>
      </c>
      <c r="AR26" s="12">
        <f>'suma puntuaciones en % '!AS13</f>
        <v>5.0432725235041405</v>
      </c>
      <c r="AS26" s="12">
        <f>'suma puntuaciones en % '!AT13</f>
        <v>0</v>
      </c>
      <c r="AT26" s="12">
        <f>'suma puntuaciones en % '!AU13</f>
        <v>0</v>
      </c>
      <c r="AU26" s="12">
        <f>'suma puntuaciones en % '!AV13</f>
        <v>0</v>
      </c>
      <c r="AV26" s="12">
        <f>'suma puntuaciones en % '!AW13</f>
        <v>0</v>
      </c>
      <c r="AW26" s="12">
        <f>'suma puntuaciones en % '!AX13</f>
        <v>0</v>
      </c>
      <c r="AX26" s="12">
        <f>'suma puntuaciones en % '!AY13</f>
        <v>0</v>
      </c>
      <c r="AY26" s="12">
        <f>'suma puntuaciones en % '!AZ13</f>
        <v>0</v>
      </c>
      <c r="AZ26" s="12">
        <f>'suma puntuaciones en % '!BA13</f>
        <v>0</v>
      </c>
      <c r="BA26" s="12">
        <f>'suma puntuaciones en % '!BB13</f>
        <v>0</v>
      </c>
      <c r="BB26" s="12">
        <f>'suma puntuaciones en % '!BC13</f>
        <v>0</v>
      </c>
      <c r="BC26" s="12">
        <f>'suma puntuaciones en % '!BD13</f>
        <v>0</v>
      </c>
      <c r="BD26" s="12">
        <f>'suma puntuaciones en % '!BE13</f>
        <v>0</v>
      </c>
      <c r="BE26" s="12">
        <f>'suma puntuaciones en % '!BF13</f>
        <v>0</v>
      </c>
      <c r="BF26" s="12">
        <f>'suma puntuaciones en % '!BG13</f>
        <v>5.0432725235041405</v>
      </c>
      <c r="BG26" s="12">
        <f>'suma puntuaciones en % '!BH13</f>
        <v>0</v>
      </c>
      <c r="BH26" s="12">
        <f>'suma puntuaciones en % '!BI13</f>
        <v>0</v>
      </c>
      <c r="BI26" s="12">
        <f>'suma puntuaciones en % '!BJ13</f>
        <v>0</v>
      </c>
      <c r="BJ26" s="12">
        <f>'suma puntuaciones en % '!BK13</f>
        <v>0</v>
      </c>
      <c r="BK26" s="12">
        <f>'suma puntuaciones en % '!BL13</f>
        <v>0</v>
      </c>
      <c r="BL26" s="12">
        <f>'suma puntuaciones en % '!BM13</f>
        <v>0</v>
      </c>
      <c r="BM26" s="12">
        <f>'suma puntuaciones en % '!BN13</f>
        <v>0</v>
      </c>
      <c r="BN26" s="12">
        <f>'suma puntuaciones en % '!BO13</f>
        <v>0</v>
      </c>
      <c r="BO26" s="12">
        <f>'suma puntuaciones en % '!BP13</f>
        <v>0</v>
      </c>
      <c r="BP26" s="12">
        <f>'suma puntuaciones en % '!BQ13</f>
        <v>0</v>
      </c>
      <c r="BQ26" s="12">
        <f>'suma puntuaciones en % '!BR13</f>
        <v>0</v>
      </c>
      <c r="BR26" s="12">
        <f>'suma puntuaciones en % '!BS13</f>
        <v>5.0432725235041405</v>
      </c>
      <c r="BS26" s="12">
        <f>'suma puntuaciones en % '!BT13</f>
        <v>5.0432725235041405</v>
      </c>
      <c r="BT26" s="12">
        <f>'suma puntuaciones en % '!BU13</f>
        <v>5.0432725235041405</v>
      </c>
      <c r="BU26" s="12">
        <f>'suma puntuaciones en % '!BV13</f>
        <v>5.0432725235041405</v>
      </c>
      <c r="BV26" s="12">
        <f>'suma puntuaciones en % '!BW13</f>
        <v>5.0432725235041405</v>
      </c>
      <c r="BW26" s="12">
        <f>'suma puntuaciones en % '!BX13</f>
        <v>5.0432725235041405</v>
      </c>
      <c r="BX26" s="12">
        <f>'suma puntuaciones en % '!BY13</f>
        <v>5.0432725235041405</v>
      </c>
      <c r="BY26" s="12">
        <f>'suma puntuaciones en % '!BZ13</f>
        <v>0</v>
      </c>
      <c r="BZ26" s="12">
        <f>'suma puntuaciones en % '!CA13</f>
        <v>0</v>
      </c>
      <c r="CA26" s="12">
        <f>'suma puntuaciones en % '!CB13</f>
        <v>5.0432725235041405</v>
      </c>
      <c r="CC26" s="50">
        <f>100*BJ$8/$C$9</f>
        <v>22.625621249289615</v>
      </c>
      <c r="CD26" s="40" t="str">
        <f>ListadoUniversidades!$C$64</f>
        <v>UPM</v>
      </c>
      <c r="CF26" s="50">
        <f>100*AA$19/$C$20</f>
        <v>14.148871471045801</v>
      </c>
      <c r="CG26" s="40" t="str">
        <f>ListadoUniversidades!$C$29</f>
        <v>UDG</v>
      </c>
      <c r="CI26" s="50">
        <f>100*AG$34/$C$35</f>
        <v>11.035161251556781</v>
      </c>
      <c r="CJ26" s="40" t="str">
        <f>ListadoUniversidades!$C$35</f>
        <v>UEX</v>
      </c>
      <c r="CL26" s="50">
        <f>100*AZ$47/$C$48</f>
        <v>83.59375</v>
      </c>
      <c r="CM26" s="40" t="str">
        <f>ListadoUniversidades!$C$54</f>
        <v>UNED</v>
      </c>
      <c r="CO26" s="50">
        <f>100*BE$57/$C$58</f>
        <v>24.96706189816084</v>
      </c>
      <c r="CP26" s="40" t="str">
        <f>ListadoUniversidades!$C$59</f>
        <v>UOC</v>
      </c>
      <c r="CR26" s="50">
        <f>100*T$75/$C$76</f>
        <v>4.549126353502178</v>
      </c>
      <c r="CS26" s="40" t="str">
        <f>ListadoUniversidades!$C$22</f>
        <v>UCJC</v>
      </c>
    </row>
    <row r="27" spans="1:97" ht="12.75">
      <c r="A27" s="62"/>
      <c r="B27" s="63" t="str">
        <f>'suma puntuaciones en % '!C14</f>
        <v>Sección de software libre</v>
      </c>
      <c r="C27" s="64" t="str">
        <f>'suma puntuaciones en % '!D14</f>
        <v>¿Existe alguna sección en la web para publicar eventos, charlas e información sobre software libre (que no sea una OSL)?</v>
      </c>
      <c r="D27" s="12">
        <f>'suma puntuaciones en % '!E14</f>
        <v>0</v>
      </c>
      <c r="E27" s="12">
        <f>'suma puntuaciones en % '!F14</f>
        <v>0</v>
      </c>
      <c r="F27" s="12">
        <f>'suma puntuaciones en % '!G14</f>
        <v>0</v>
      </c>
      <c r="G27" s="12">
        <f>'suma puntuaciones en % '!H14</f>
        <v>0</v>
      </c>
      <c r="H27" s="12">
        <f>'suma puntuaciones en % '!I14</f>
        <v>0</v>
      </c>
      <c r="I27" s="12">
        <f>'suma puntuaciones en % '!J14</f>
        <v>0</v>
      </c>
      <c r="J27" s="12">
        <f>'suma puntuaciones en % '!K14</f>
        <v>0</v>
      </c>
      <c r="K27" s="12">
        <f>'suma puntuaciones en % '!L14</f>
        <v>0</v>
      </c>
      <c r="L27" s="12">
        <f>'suma puntuaciones en % '!M14</f>
        <v>0</v>
      </c>
      <c r="M27" s="12">
        <f>'suma puntuaciones en % '!N14</f>
        <v>0</v>
      </c>
      <c r="N27" s="12">
        <f>'suma puntuaciones en % '!O14</f>
        <v>0</v>
      </c>
      <c r="O27" s="12">
        <f>'suma puntuaciones en % '!P14</f>
        <v>0</v>
      </c>
      <c r="P27" s="12">
        <f>'suma puntuaciones en % '!Q14</f>
        <v>0</v>
      </c>
      <c r="Q27" s="12">
        <f>'suma puntuaciones en % '!R14</f>
        <v>0</v>
      </c>
      <c r="R27" s="12">
        <f>'suma puntuaciones en % '!S14</f>
        <v>0</v>
      </c>
      <c r="S27" s="12">
        <f>'suma puntuaciones en % '!T14</f>
        <v>0</v>
      </c>
      <c r="T27" s="12">
        <f>'suma puntuaciones en % '!U14</f>
        <v>0</v>
      </c>
      <c r="U27" s="12">
        <f>'suma puntuaciones en % '!V14</f>
        <v>0</v>
      </c>
      <c r="V27" s="12">
        <f>'suma puntuaciones en % '!W14</f>
        <v>0</v>
      </c>
      <c r="W27" s="12">
        <f>'suma puntuaciones en % '!X14</f>
        <v>0</v>
      </c>
      <c r="X27" s="12">
        <f>'suma puntuaciones en % '!Y14</f>
        <v>0</v>
      </c>
      <c r="Y27" s="12">
        <f>'suma puntuaciones en % '!Z14</f>
        <v>0</v>
      </c>
      <c r="Z27" s="12">
        <f>'suma puntuaciones en % '!AA14</f>
        <v>0</v>
      </c>
      <c r="AA27" s="12">
        <f>'suma puntuaciones en % '!AB14</f>
        <v>0</v>
      </c>
      <c r="AB27" s="12">
        <f>'suma puntuaciones en % '!AC14</f>
        <v>0</v>
      </c>
      <c r="AC27" s="12">
        <f>'suma puntuaciones en % '!AD14</f>
        <v>0</v>
      </c>
      <c r="AD27" s="12">
        <f>'suma puntuaciones en % '!AE14</f>
        <v>0</v>
      </c>
      <c r="AE27" s="12">
        <f>'suma puntuaciones en % '!AF14</f>
        <v>4.482908909781457</v>
      </c>
      <c r="AF27" s="12">
        <f>'suma puntuaciones en % '!AG14</f>
        <v>0</v>
      </c>
      <c r="AG27" s="12">
        <f>'suma puntuaciones en % '!AH14</f>
        <v>4.482908909781457</v>
      </c>
      <c r="AH27" s="12">
        <f>'suma puntuaciones en % '!AI14</f>
        <v>0</v>
      </c>
      <c r="AI27" s="12">
        <f>'suma puntuaciones en % '!AJ14</f>
        <v>0</v>
      </c>
      <c r="AJ27" s="12">
        <f>'suma puntuaciones en % '!AK14</f>
        <v>0</v>
      </c>
      <c r="AK27" s="12">
        <f>'suma puntuaciones en % '!AL14</f>
        <v>0</v>
      </c>
      <c r="AL27" s="12">
        <f>'suma puntuaciones en % '!AM14</f>
        <v>0</v>
      </c>
      <c r="AM27" s="12">
        <f>'suma puntuaciones en % '!AN14</f>
        <v>0</v>
      </c>
      <c r="AN27" s="12">
        <f>'suma puntuaciones en % '!AO14</f>
        <v>0</v>
      </c>
      <c r="AO27" s="12">
        <f>'suma puntuaciones en % '!AP14</f>
        <v>0</v>
      </c>
      <c r="AP27" s="12">
        <f>'suma puntuaciones en % '!AQ14</f>
        <v>0</v>
      </c>
      <c r="AQ27" s="12">
        <f>'suma puntuaciones en % '!AR14</f>
        <v>0</v>
      </c>
      <c r="AR27" s="12">
        <f>'suma puntuaciones en % '!AS14</f>
        <v>0</v>
      </c>
      <c r="AS27" s="12">
        <f>'suma puntuaciones en % '!AT14</f>
        <v>0</v>
      </c>
      <c r="AT27" s="12">
        <f>'suma puntuaciones en % '!AU14</f>
        <v>0</v>
      </c>
      <c r="AU27" s="12">
        <f>'suma puntuaciones en % '!AV14</f>
        <v>0</v>
      </c>
      <c r="AV27" s="12">
        <f>'suma puntuaciones en % '!AW14</f>
        <v>0</v>
      </c>
      <c r="AW27" s="12">
        <f>'suma puntuaciones en % '!AX14</f>
        <v>0</v>
      </c>
      <c r="AX27" s="12">
        <f>'suma puntuaciones en % '!AY14</f>
        <v>0</v>
      </c>
      <c r="AY27" s="12">
        <f>'suma puntuaciones en % '!AZ14</f>
        <v>0</v>
      </c>
      <c r="AZ27" s="12">
        <f>'suma puntuaciones en % '!BA14</f>
        <v>0</v>
      </c>
      <c r="BA27" s="12">
        <f>'suma puntuaciones en % '!BB14</f>
        <v>0</v>
      </c>
      <c r="BB27" s="12">
        <f>'suma puntuaciones en % '!BC14</f>
        <v>4.482908909781457</v>
      </c>
      <c r="BC27" s="12">
        <f>'suma puntuaciones en % '!BD14</f>
        <v>0</v>
      </c>
      <c r="BD27" s="12">
        <f>'suma puntuaciones en % '!BE14</f>
        <v>0</v>
      </c>
      <c r="BE27" s="12">
        <f>'suma puntuaciones en % '!BF14</f>
        <v>0</v>
      </c>
      <c r="BF27" s="12">
        <f>'suma puntuaciones en % '!BG14</f>
        <v>0</v>
      </c>
      <c r="BG27" s="12">
        <f>'suma puntuaciones en % '!BH14</f>
        <v>0</v>
      </c>
      <c r="BH27" s="12">
        <f>'suma puntuaciones en % '!BI14</f>
        <v>0</v>
      </c>
      <c r="BI27" s="12">
        <f>'suma puntuaciones en % '!BJ14</f>
        <v>0</v>
      </c>
      <c r="BJ27" s="12">
        <f>'suma puntuaciones en % '!BK14</f>
        <v>0</v>
      </c>
      <c r="BK27" s="12">
        <f>'suma puntuaciones en % '!BL14</f>
        <v>0</v>
      </c>
      <c r="BL27" s="12">
        <f>'suma puntuaciones en % '!BM14</f>
        <v>0</v>
      </c>
      <c r="BM27" s="12">
        <f>'suma puntuaciones en % '!BN14</f>
        <v>0</v>
      </c>
      <c r="BN27" s="12">
        <f>'suma puntuaciones en % '!BO14</f>
        <v>0</v>
      </c>
      <c r="BO27" s="12">
        <f>'suma puntuaciones en % '!BP14</f>
        <v>0</v>
      </c>
      <c r="BP27" s="12">
        <f>'suma puntuaciones en % '!BQ14</f>
        <v>0</v>
      </c>
      <c r="BQ27" s="12">
        <f>'suma puntuaciones en % '!BR14</f>
        <v>0</v>
      </c>
      <c r="BR27" s="12">
        <f>'suma puntuaciones en % '!BS14</f>
        <v>0</v>
      </c>
      <c r="BS27" s="12">
        <f>'suma puntuaciones en % '!BT14</f>
        <v>0</v>
      </c>
      <c r="BT27" s="12">
        <f>'suma puntuaciones en % '!BU14</f>
        <v>0</v>
      </c>
      <c r="BU27" s="12">
        <f>'suma puntuaciones en % '!BV14</f>
        <v>0</v>
      </c>
      <c r="BV27" s="12">
        <f>'suma puntuaciones en % '!BW14</f>
        <v>0</v>
      </c>
      <c r="BW27" s="12">
        <f>'suma puntuaciones en % '!BX14</f>
        <v>0</v>
      </c>
      <c r="BX27" s="12">
        <f>'suma puntuaciones en % '!BY14</f>
        <v>0</v>
      </c>
      <c r="BY27" s="12">
        <f>'suma puntuaciones en % '!BZ14</f>
        <v>0</v>
      </c>
      <c r="BZ27" s="12">
        <f>'suma puntuaciones en % '!CA14</f>
        <v>0</v>
      </c>
      <c r="CA27" s="12">
        <f>'suma puntuaciones en % '!CB14</f>
        <v>4.482908909781457</v>
      </c>
      <c r="CC27" s="50">
        <f>100*BV$8/$C$9</f>
        <v>22.625621249289615</v>
      </c>
      <c r="CD27" s="40" t="str">
        <f>ListadoUniversidades!$C$76</f>
        <v>UV (Valencia)</v>
      </c>
      <c r="CF27" s="50">
        <f>100*AJ$19/$C$20</f>
        <v>14.148871471045801</v>
      </c>
      <c r="CG27" s="40" t="str">
        <f>ListadoUniversidades!$C$38</f>
        <v>UHU</v>
      </c>
      <c r="CI27" s="50">
        <f>100*BB$34/$C$35</f>
        <v>11.035161251556781</v>
      </c>
      <c r="CJ27" s="40" t="str">
        <f>ListadoUniversidades!$C$56</f>
        <v>UNILEON</v>
      </c>
      <c r="CL27" s="50">
        <f>100*BB$47/$C$48</f>
        <v>83.59375</v>
      </c>
      <c r="CM27" s="40" t="str">
        <f>ListadoUniversidades!$C$56</f>
        <v>UNILEON</v>
      </c>
      <c r="CO27" s="50">
        <f>100*AX$57/$C$58</f>
        <v>24.96706189816084</v>
      </c>
      <c r="CP27" s="40" t="str">
        <f>ListadoUniversidades!$C$52</f>
        <v>UNIRIOJA</v>
      </c>
      <c r="CR27" s="50">
        <f>100*U$75/$C$76</f>
        <v>4.549126353502178</v>
      </c>
      <c r="CS27" s="40" t="str">
        <f>ListadoUniversidades!$C$23</f>
        <v>UCLM</v>
      </c>
    </row>
    <row r="28" spans="1:97" ht="12.75">
      <c r="A28" s="62"/>
      <c r="B28" s="63" t="str">
        <f>'suma puntuaciones en % '!C15</f>
        <v>Antigüedad OSL</v>
      </c>
      <c r="C28" s="64" t="str">
        <f>'suma puntuaciones en % '!D15</f>
        <v>Tiempo en años que lleva abierta la oficina de software libre. </v>
      </c>
      <c r="D28" s="12">
        <f>'suma puntuaciones en % '!E15</f>
        <v>-1.3768639834861054</v>
      </c>
      <c r="E28" s="12">
        <f>'suma puntuaciones en % '!F15</f>
        <v>2.0353641495011994</v>
      </c>
      <c r="F28" s="12">
        <f>'suma puntuaciones en % '!G15</f>
        <v>-1.3768639834861054</v>
      </c>
      <c r="G28" s="12">
        <f>'suma puntuaciones en % '!H15</f>
        <v>-1.3768639834861054</v>
      </c>
      <c r="H28" s="12">
        <f>'suma puntuaciones en % '!I15</f>
        <v>-1.3768639834861054</v>
      </c>
      <c r="I28" s="12">
        <f>'suma puntuaciones en % '!J15</f>
        <v>-1.3768639834861054</v>
      </c>
      <c r="J28" s="12">
        <f>'suma puntuaciones en % '!K15</f>
        <v>-1.3768639834861054</v>
      </c>
      <c r="K28" s="12">
        <f>'suma puntuaciones en % '!L15</f>
        <v>-1.3768639834861054</v>
      </c>
      <c r="L28" s="12">
        <f>'suma puntuaciones en % '!M15</f>
        <v>-1.3768639834861054</v>
      </c>
      <c r="M28" s="12">
        <f>'suma puntuaciones en % '!N15</f>
        <v>-1.3768639834861054</v>
      </c>
      <c r="N28" s="12">
        <f>'suma puntuaciones en % '!O15</f>
        <v>3.172773527163635</v>
      </c>
      <c r="O28" s="12">
        <f>'suma puntuaciones en % '!P15</f>
        <v>7.722411037813375</v>
      </c>
      <c r="P28" s="12">
        <f>'suma puntuaciones en % '!Q15</f>
        <v>-1.3768639834861054</v>
      </c>
      <c r="Q28" s="12">
        <f>'suma puntuaciones en % '!R15</f>
        <v>-1.3768639834861054</v>
      </c>
      <c r="R28" s="12">
        <f>'suma puntuaciones en % '!S15</f>
        <v>-1.3768639834861054</v>
      </c>
      <c r="S28" s="12">
        <f>'suma puntuaciones en % '!T15</f>
        <v>-1.3768639834861054</v>
      </c>
      <c r="T28" s="12">
        <f>'suma puntuaciones en % '!U15</f>
        <v>-1.3768639834861054</v>
      </c>
      <c r="U28" s="12">
        <f>'suma puntuaciones en % '!V15</f>
        <v>-1.3768639834861054</v>
      </c>
      <c r="V28" s="12">
        <f>'suma puntuaciones en % '!W15</f>
        <v>-0.23945460582367054</v>
      </c>
      <c r="W28" s="12">
        <f>'suma puntuaciones en % '!X15</f>
        <v>0.8979547718387645</v>
      </c>
      <c r="X28" s="12">
        <f>'suma puntuaciones en % '!Y15</f>
        <v>-1.3768639834861054</v>
      </c>
      <c r="Y28" s="12">
        <f>'suma puntuaciones en % '!Z15</f>
        <v>3.172773527163635</v>
      </c>
      <c r="Z28" s="12">
        <f>'suma puntuaciones en % '!AA15</f>
        <v>4.31018290482607</v>
      </c>
      <c r="AA28" s="12">
        <f>'suma puntuaciones en % '!AB15</f>
        <v>-1.3768639834861054</v>
      </c>
      <c r="AB28" s="12">
        <f>'suma puntuaciones en % '!AC15</f>
        <v>-1.3768639834861054</v>
      </c>
      <c r="AC28" s="12">
        <f>'suma puntuaciones en % '!AD15</f>
        <v>-1.3768639834861054</v>
      </c>
      <c r="AD28" s="12">
        <f>'suma puntuaciones en % '!AE15</f>
        <v>3.172773527163635</v>
      </c>
      <c r="AE28" s="12">
        <f>'suma puntuaciones en % '!AF15</f>
        <v>-1.3768639834861054</v>
      </c>
      <c r="AF28" s="12">
        <f>'suma puntuaciones en % '!AG15</f>
        <v>-1.3768639834861054</v>
      </c>
      <c r="AG28" s="12">
        <f>'suma puntuaciones en % '!AH15</f>
        <v>-1.3768639834861054</v>
      </c>
      <c r="AH28" s="12">
        <f>'suma puntuaciones en % '!AI15</f>
        <v>-1.3768639834861054</v>
      </c>
      <c r="AI28" s="12">
        <f>'suma puntuaciones en % '!AJ15</f>
        <v>2.0353641495011994</v>
      </c>
      <c r="AJ28" s="12">
        <f>'suma puntuaciones en % '!AK15</f>
        <v>3.172773527163635</v>
      </c>
      <c r="AK28" s="12">
        <f>'suma puntuaciones en % '!AL15</f>
        <v>-1.3768639834861054</v>
      </c>
      <c r="AL28" s="12">
        <f>'suma puntuaciones en % '!AM15</f>
        <v>-1.3768639834861054</v>
      </c>
      <c r="AM28" s="12">
        <f>'suma puntuaciones en % '!AN15</f>
        <v>-1.3768639834861054</v>
      </c>
      <c r="AN28" s="12">
        <f>'suma puntuaciones en % '!AO15</f>
        <v>-1.3768639834861054</v>
      </c>
      <c r="AO28" s="12">
        <f>'suma puntuaciones en % '!AP15</f>
        <v>-1.3768639834861054</v>
      </c>
      <c r="AP28" s="12">
        <f>'suma puntuaciones en % '!AQ15</f>
        <v>-1.3768639834861054</v>
      </c>
      <c r="AQ28" s="12">
        <f>'suma puntuaciones en % '!AR15</f>
        <v>6.58500166015094</v>
      </c>
      <c r="AR28" s="12">
        <f>'suma puntuaciones en % '!AS15</f>
        <v>7.722411037813375</v>
      </c>
      <c r="AS28" s="12">
        <f>'suma puntuaciones en % '!AT15</f>
        <v>-1.3768639834861054</v>
      </c>
      <c r="AT28" s="12">
        <f>'suma puntuaciones en % '!AU15</f>
        <v>-1.3768639834861054</v>
      </c>
      <c r="AU28" s="12">
        <f>'suma puntuaciones en % '!AV15</f>
        <v>-1.3768639834861054</v>
      </c>
      <c r="AV28" s="12">
        <f>'suma puntuaciones en % '!AW15</f>
        <v>-1.3768639834861054</v>
      </c>
      <c r="AW28" s="12">
        <f>'suma puntuaciones en % '!AX15</f>
        <v>-1.3768639834861054</v>
      </c>
      <c r="AX28" s="12">
        <f>'suma puntuaciones en % '!AY15</f>
        <v>-1.3768639834861054</v>
      </c>
      <c r="AY28" s="12">
        <f>'suma puntuaciones en % '!AZ15</f>
        <v>-1.3768639834861054</v>
      </c>
      <c r="AZ28" s="12">
        <f>'suma puntuaciones en % '!BA15</f>
        <v>-1.3768639834861054</v>
      </c>
      <c r="BA28" s="12">
        <f>'suma puntuaciones en % '!BB15</f>
        <v>-1.3768639834861054</v>
      </c>
      <c r="BB28" s="12">
        <f>'suma puntuaciones en % '!BC15</f>
        <v>-1.3768639834861054</v>
      </c>
      <c r="BC28" s="12">
        <f>'suma puntuaciones en % '!BD15</f>
        <v>-1.3768639834861054</v>
      </c>
      <c r="BD28" s="12">
        <f>'suma puntuaciones en % '!BE15</f>
        <v>-1.3768639834861054</v>
      </c>
      <c r="BE28" s="12">
        <f>'suma puntuaciones en % '!BF15</f>
        <v>-1.3768639834861054</v>
      </c>
      <c r="BF28" s="12">
        <f>'suma puntuaciones en % '!BG15</f>
        <v>4.31018290482607</v>
      </c>
      <c r="BG28" s="12">
        <f>'suma puntuaciones en % '!BH15</f>
        <v>-1.3768639834861054</v>
      </c>
      <c r="BH28" s="12">
        <f>'suma puntuaciones en % '!BI15</f>
        <v>-1.3768639834861054</v>
      </c>
      <c r="BI28" s="12">
        <f>'suma puntuaciones en % '!BJ15</f>
        <v>-1.3768639834861054</v>
      </c>
      <c r="BJ28" s="12">
        <f>'suma puntuaciones en % '!BK15</f>
        <v>-1.3768639834861054</v>
      </c>
      <c r="BK28" s="12">
        <f>'suma puntuaciones en % '!BL15</f>
        <v>-1.3768639834861054</v>
      </c>
      <c r="BL28" s="12">
        <f>'suma puntuaciones en % '!BM15</f>
        <v>-1.3768639834861054</v>
      </c>
      <c r="BM28" s="12">
        <f>'suma puntuaciones en % '!BN15</f>
        <v>-1.3768639834861054</v>
      </c>
      <c r="BN28" s="12">
        <f>'suma puntuaciones en % '!BO15</f>
        <v>-1.3768639834861054</v>
      </c>
      <c r="BO28" s="12">
        <f>'suma puntuaciones en % '!BP15</f>
        <v>-1.3768639834861054</v>
      </c>
      <c r="BP28" s="12">
        <f>'suma puntuaciones en % '!BQ15</f>
        <v>-1.3768639834861054</v>
      </c>
      <c r="BQ28" s="12">
        <f>'suma puntuaciones en % '!BR15</f>
        <v>-1.3768639834861054</v>
      </c>
      <c r="BR28" s="12">
        <f>'suma puntuaciones en % '!BS15</f>
        <v>0.8979547718387645</v>
      </c>
      <c r="BS28" s="12">
        <f>'suma puntuaciones en % '!BT15</f>
        <v>5.447592282488505</v>
      </c>
      <c r="BT28" s="12">
        <f>'suma puntuaciones en % '!BU15</f>
        <v>3.172773527163635</v>
      </c>
      <c r="BU28" s="12">
        <f>'suma puntuaciones en % '!BV15</f>
        <v>3.172773527163635</v>
      </c>
      <c r="BV28" s="12">
        <f>'suma puntuaciones en % '!BW15</f>
        <v>3.172773527163635</v>
      </c>
      <c r="BW28" s="12">
        <f>'suma puntuaciones en % '!BX15</f>
        <v>0.8979547718387645</v>
      </c>
      <c r="BX28" s="12">
        <f>'suma puntuaciones en % '!BY15</f>
        <v>6.58500166015094</v>
      </c>
      <c r="BY28" s="12">
        <f>'suma puntuaciones en % '!BZ15</f>
        <v>-1.3768639834861054</v>
      </c>
      <c r="BZ28" s="12">
        <f>'suma puntuaciones en % '!CA15</f>
        <v>-1.3768639834861054</v>
      </c>
      <c r="CA28" s="12">
        <f>'suma puntuaciones en % '!CB15</f>
        <v>4.31018290482607</v>
      </c>
      <c r="CC28" s="50">
        <f>100*BX$8/$C$9</f>
        <v>22.625621249289615</v>
      </c>
      <c r="CD28" s="40" t="str">
        <f>ListadoUniversidades!$C$78</f>
        <v>UVA (Valladolid)</v>
      </c>
      <c r="CF28" s="50">
        <f>100*BF$19/$C$20</f>
        <v>14.148871471045801</v>
      </c>
      <c r="CG28" s="40" t="str">
        <f>ListadoUniversidades!$C$60</f>
        <v>UPC</v>
      </c>
      <c r="CI28" s="50">
        <f>100*D$34/$C$35</f>
        <v>0</v>
      </c>
      <c r="CJ28" s="39" t="str">
        <f>ListadoUniversidades!$C$6</f>
        <v>UA</v>
      </c>
      <c r="CL28" s="50">
        <f>100*BD$47/$C$48</f>
        <v>83.59375</v>
      </c>
      <c r="CM28" s="40" t="str">
        <f>ListadoUniversidades!$C$58</f>
        <v>UNIOVI</v>
      </c>
      <c r="CO28" s="50">
        <f>100*BD$57/$C$58</f>
        <v>24.96706189816084</v>
      </c>
      <c r="CP28" s="40" t="str">
        <f>ListadoUniversidades!$C$58</f>
        <v>UNIOVI</v>
      </c>
      <c r="CR28" s="50">
        <f>100*W$75/$C$76</f>
        <v>4.549126353502178</v>
      </c>
      <c r="CS28" s="40" t="str">
        <f>ListadoUniversidades!$C$25</f>
        <v>UCO</v>
      </c>
    </row>
    <row r="29" spans="1:97" ht="12.75">
      <c r="A29" s="62"/>
      <c r="B29" s="63" t="str">
        <f>'suma puntuaciones en % '!C16</f>
        <v>Personal OSL</v>
      </c>
      <c r="C29" s="64" t="str">
        <f>'suma puntuaciones en % '!D16</f>
        <v>Número de personas que integran la OSL</v>
      </c>
      <c r="D29" s="12">
        <f>'suma puntuaciones en % '!E16</f>
        <v>-0.7250564337007446</v>
      </c>
      <c r="E29" s="12">
        <f>'suma puntuaciones en % '!F16</f>
        <v>-0.7250564337007446</v>
      </c>
      <c r="F29" s="12">
        <f>'suma puntuaciones en % '!G16</f>
        <v>-0.7250564337007446</v>
      </c>
      <c r="G29" s="12">
        <f>'suma puntuaciones en % '!H16</f>
        <v>-0.7250564337007446</v>
      </c>
      <c r="H29" s="12">
        <f>'suma puntuaciones en % '!I16</f>
        <v>-0.7250564337007446</v>
      </c>
      <c r="I29" s="12">
        <f>'suma puntuaciones en % '!J16</f>
        <v>-0.7250564337007446</v>
      </c>
      <c r="J29" s="12">
        <f>'suma puntuaciones en % '!K16</f>
        <v>-0.7250564337007446</v>
      </c>
      <c r="K29" s="12">
        <f>'suma puntuaciones en % '!L16</f>
        <v>-0.7250564337007446</v>
      </c>
      <c r="L29" s="12">
        <f>'suma puntuaciones en % '!M16</f>
        <v>-0.7250564337007446</v>
      </c>
      <c r="M29" s="12">
        <f>'suma puntuaciones en % '!N16</f>
        <v>-0.7250564337007446</v>
      </c>
      <c r="N29" s="12">
        <f>'suma puntuaciones en % '!O16</f>
        <v>5.593292488548601</v>
      </c>
      <c r="O29" s="12">
        <f>'suma puntuaciones en % '!P16</f>
        <v>5.593292488548601</v>
      </c>
      <c r="P29" s="12">
        <f>'suma puntuaciones en % '!Q16</f>
        <v>-0.7250564337007446</v>
      </c>
      <c r="Q29" s="12">
        <f>'suma puntuaciones en % '!R16</f>
        <v>-0.7250564337007446</v>
      </c>
      <c r="R29" s="12">
        <f>'suma puntuaciones en % '!S16</f>
        <v>-0.7250564337007446</v>
      </c>
      <c r="S29" s="12">
        <f>'suma puntuaciones en % '!T16</f>
        <v>-0.7250564337007446</v>
      </c>
      <c r="T29" s="12">
        <f>'suma puntuaciones en % '!U16</f>
        <v>-0.7250564337007446</v>
      </c>
      <c r="U29" s="12">
        <f>'suma puntuaciones en % '!V16</f>
        <v>-0.7250564337007446</v>
      </c>
      <c r="V29" s="12">
        <f>'suma puntuaciones en % '!W16</f>
        <v>-0.7250564337007446</v>
      </c>
      <c r="W29" s="12">
        <f>'suma puntuaciones en % '!X16</f>
        <v>14.438980979697684</v>
      </c>
      <c r="X29" s="12">
        <f>'suma puntuaciones en % '!Y16</f>
        <v>-0.7250564337007446</v>
      </c>
      <c r="Y29" s="12">
        <f>'suma puntuaciones en % '!Z16</f>
        <v>-0.7250564337007446</v>
      </c>
      <c r="Z29" s="12">
        <f>'suma puntuaciones en % '!AA16</f>
        <v>-0.7250564337007446</v>
      </c>
      <c r="AA29" s="12">
        <f>'suma puntuaciones en % '!AB16</f>
        <v>-0.7250564337007446</v>
      </c>
      <c r="AB29" s="12">
        <f>'suma puntuaciones en % '!AC16</f>
        <v>-0.7250564337007446</v>
      </c>
      <c r="AC29" s="12">
        <f>'suma puntuaciones en % '!AD16</f>
        <v>-0.7250564337007446</v>
      </c>
      <c r="AD29" s="12">
        <f>'suma puntuaciones en % '!AE16</f>
        <v>-0.7250564337007446</v>
      </c>
      <c r="AE29" s="12">
        <f>'suma puntuaciones en % '!AF16</f>
        <v>-0.7250564337007446</v>
      </c>
      <c r="AF29" s="12">
        <f>'suma puntuaciones en % '!AG16</f>
        <v>-0.7250564337007446</v>
      </c>
      <c r="AG29" s="12">
        <f>'suma puntuaciones en % '!AH16</f>
        <v>-0.7250564337007446</v>
      </c>
      <c r="AH29" s="12">
        <f>'suma puntuaciones en % '!AI16</f>
        <v>-0.7250564337007446</v>
      </c>
      <c r="AI29" s="12">
        <f>'suma puntuaciones en % '!AJ16</f>
        <v>6.856962272998469</v>
      </c>
      <c r="AJ29" s="12">
        <f>'suma puntuaciones en % '!AK16</f>
        <v>-0.7250564337007446</v>
      </c>
      <c r="AK29" s="12">
        <f>'suma puntuaciones en % '!AL16</f>
        <v>-0.7250564337007446</v>
      </c>
      <c r="AL29" s="12">
        <f>'suma puntuaciones en % '!AM16</f>
        <v>-0.7250564337007446</v>
      </c>
      <c r="AM29" s="12">
        <f>'suma puntuaciones en % '!AN16</f>
        <v>-0.7250564337007446</v>
      </c>
      <c r="AN29" s="12">
        <f>'suma puntuaciones en % '!AO16</f>
        <v>-0.7250564337007446</v>
      </c>
      <c r="AO29" s="12">
        <f>'suma puntuaciones en % '!AP16</f>
        <v>-0.7250564337007446</v>
      </c>
      <c r="AP29" s="12">
        <f>'suma puntuaciones en % '!AQ16</f>
        <v>-0.7250564337007446</v>
      </c>
      <c r="AQ29" s="12">
        <f>'suma puntuaciones en % '!AR16</f>
        <v>5.593292488548601</v>
      </c>
      <c r="AR29" s="12">
        <f>'suma puntuaciones en % '!AS16</f>
        <v>-0.7250564337007446</v>
      </c>
      <c r="AS29" s="12">
        <f>'suma puntuaciones en % '!AT16</f>
        <v>-0.7250564337007446</v>
      </c>
      <c r="AT29" s="12">
        <f>'suma puntuaciones en % '!AU16</f>
        <v>-0.7250564337007446</v>
      </c>
      <c r="AU29" s="12">
        <f>'suma puntuaciones en % '!AV16</f>
        <v>-0.7250564337007446</v>
      </c>
      <c r="AV29" s="12">
        <f>'suma puntuaciones en % '!AW16</f>
        <v>-0.7250564337007446</v>
      </c>
      <c r="AW29" s="12">
        <f>'suma puntuaciones en % '!AX16</f>
        <v>-0.7250564337007446</v>
      </c>
      <c r="AX29" s="12">
        <f>'suma puntuaciones en % '!AY16</f>
        <v>-0.7250564337007446</v>
      </c>
      <c r="AY29" s="12">
        <f>'suma puntuaciones en % '!AZ16</f>
        <v>-0.7250564337007446</v>
      </c>
      <c r="AZ29" s="12">
        <f>'suma puntuaciones en % '!BA16</f>
        <v>-0.7250564337007446</v>
      </c>
      <c r="BA29" s="12">
        <f>'suma puntuaciones en % '!BB16</f>
        <v>-0.7250564337007446</v>
      </c>
      <c r="BB29" s="12">
        <f>'suma puntuaciones en % '!BC16</f>
        <v>-0.7250564337007446</v>
      </c>
      <c r="BC29" s="12">
        <f>'suma puntuaciones en % '!BD16</f>
        <v>-0.7250564337007446</v>
      </c>
      <c r="BD29" s="12">
        <f>'suma puntuaciones en % '!BE16</f>
        <v>-0.7250564337007446</v>
      </c>
      <c r="BE29" s="12">
        <f>'suma puntuaciones en % '!BF16</f>
        <v>-0.7250564337007446</v>
      </c>
      <c r="BF29" s="12">
        <f>'suma puntuaciones en % '!BG16</f>
        <v>-0.7250564337007446</v>
      </c>
      <c r="BG29" s="12">
        <f>'suma puntuaciones en % '!BH16</f>
        <v>-0.7250564337007446</v>
      </c>
      <c r="BH29" s="12">
        <f>'suma puntuaciones en % '!BI16</f>
        <v>-0.7250564337007446</v>
      </c>
      <c r="BI29" s="12">
        <f>'suma puntuaciones en % '!BJ16</f>
        <v>-0.7250564337007446</v>
      </c>
      <c r="BJ29" s="12">
        <f>'suma puntuaciones en % '!BK16</f>
        <v>-0.7250564337007446</v>
      </c>
      <c r="BK29" s="12">
        <f>'suma puntuaciones en % '!BL16</f>
        <v>-0.7250564337007446</v>
      </c>
      <c r="BL29" s="12">
        <f>'suma puntuaciones en % '!BM16</f>
        <v>-0.7250564337007446</v>
      </c>
      <c r="BM29" s="12">
        <f>'suma puntuaciones en % '!BN16</f>
        <v>-0.7250564337007446</v>
      </c>
      <c r="BN29" s="12">
        <f>'suma puntuaciones en % '!BO16</f>
        <v>-0.7250564337007446</v>
      </c>
      <c r="BO29" s="12">
        <f>'suma puntuaciones en % '!BP16</f>
        <v>-0.7250564337007446</v>
      </c>
      <c r="BP29" s="12">
        <f>'suma puntuaciones en % '!BQ16</f>
        <v>-0.7250564337007446</v>
      </c>
      <c r="BQ29" s="12">
        <f>'suma puntuaciones en % '!BR16</f>
        <v>-0.7250564337007446</v>
      </c>
      <c r="BR29" s="12">
        <f>'suma puntuaciones en % '!BS16</f>
        <v>-0.7250564337007446</v>
      </c>
      <c r="BS29" s="12">
        <f>'suma puntuaciones en % '!BT16</f>
        <v>-0.7250564337007446</v>
      </c>
      <c r="BT29" s="12">
        <f>'suma puntuaciones en % '!BU16</f>
        <v>-0.7250564337007446</v>
      </c>
      <c r="BU29" s="12">
        <f>'suma puntuaciones en % '!BV16</f>
        <v>-0.7250564337007446</v>
      </c>
      <c r="BV29" s="12">
        <f>'suma puntuaciones en % '!BW16</f>
        <v>-0.7250564337007446</v>
      </c>
      <c r="BW29" s="12">
        <f>'suma puntuaciones en % '!BX16</f>
        <v>-0.7250564337007446</v>
      </c>
      <c r="BX29" s="12">
        <f>'suma puntuaciones en % '!BY16</f>
        <v>-0.7250564337007446</v>
      </c>
      <c r="BY29" s="12">
        <f>'suma puntuaciones en % '!BZ16</f>
        <v>-0.7250564337007446</v>
      </c>
      <c r="BZ29" s="12">
        <f>'suma puntuaciones en % '!CA16</f>
        <v>-0.7250564337007446</v>
      </c>
      <c r="CA29" s="12">
        <f>'suma puntuaciones en % '!CB16</f>
        <v>1.8022831351989939</v>
      </c>
      <c r="CC29" s="50">
        <f>100*AJ$8/$C$9</f>
        <v>22.419258133672436</v>
      </c>
      <c r="CD29" s="40" t="str">
        <f>ListadoUniversidades!$C$38</f>
        <v>UHU</v>
      </c>
      <c r="CF29" s="50">
        <f>100*BH$19/$C$20</f>
        <v>14.148871471045801</v>
      </c>
      <c r="CG29" s="40" t="str">
        <f>ListadoUniversidades!$C$62</f>
        <v>UPCT</v>
      </c>
      <c r="CI29" s="50">
        <f>100*F$34/$C$35</f>
        <v>0</v>
      </c>
      <c r="CJ29" s="40" t="str">
        <f>ListadoUniversidades!$C$8</f>
        <v>UAH</v>
      </c>
      <c r="CL29" s="50">
        <f>100*BE$47/$C$48</f>
        <v>83.59375</v>
      </c>
      <c r="CM29" s="40" t="str">
        <f>ListadoUniversidades!$C$59</f>
        <v>UOC</v>
      </c>
      <c r="CO29" s="50">
        <f>100*BB$57/$C$58</f>
        <v>24.96706189816084</v>
      </c>
      <c r="CP29" s="40" t="str">
        <f>ListadoUniversidades!$C$56</f>
        <v>UNILEON</v>
      </c>
      <c r="CR29" s="50">
        <f>100*X$75/$C$76</f>
        <v>4.549126353502178</v>
      </c>
      <c r="CS29" s="40" t="str">
        <f>ListadoUniversidades!$C$26</f>
        <v>UCV</v>
      </c>
    </row>
    <row r="30" spans="1:97" ht="12.75">
      <c r="A30" s="62"/>
      <c r="B30" s="63" t="str">
        <f>'suma puntuaciones en % '!C17</f>
        <v>Actividad OSL</v>
      </c>
      <c r="C30" s="64" t="str">
        <f>'suma puntuaciones en % '!D17</f>
        <v>Número total de artículos publicados</v>
      </c>
      <c r="D30" s="12">
        <f>'suma puntuaciones en % '!E17</f>
        <v>-1.5424292653691234</v>
      </c>
      <c r="E30" s="12">
        <f>'suma puntuaciones en % '!F17</f>
        <v>-0.9987087899391264</v>
      </c>
      <c r="F30" s="12">
        <f>'suma puntuaciones en % '!G17</f>
        <v>-1.5424292653691234</v>
      </c>
      <c r="G30" s="12">
        <f>'suma puntuaciones en % '!H17</f>
        <v>-1.5424292653691234</v>
      </c>
      <c r="H30" s="12">
        <f>'suma puntuaciones en % '!I17</f>
        <v>-1.5424292653691234</v>
      </c>
      <c r="I30" s="12">
        <f>'suma puntuaciones en % '!J17</f>
        <v>-1.5424292653691234</v>
      </c>
      <c r="J30" s="12">
        <f>'suma puntuaciones en % '!K17</f>
        <v>-1.5424292653691234</v>
      </c>
      <c r="K30" s="12">
        <f>'suma puntuaciones en % '!L17</f>
        <v>-1.5424292653691234</v>
      </c>
      <c r="L30" s="12">
        <f>'suma puntuaciones en % '!M17</f>
        <v>-1.5424292653691234</v>
      </c>
      <c r="M30" s="12">
        <f>'suma puntuaciones en % '!N17</f>
        <v>-1.5424292653691234</v>
      </c>
      <c r="N30" s="12">
        <f>'suma puntuaciones en % '!O17</f>
        <v>2.7620244984516864</v>
      </c>
      <c r="O30" s="12">
        <f>'suma puntuaciones en % '!P17</f>
        <v>18.62053836515993</v>
      </c>
      <c r="P30" s="12">
        <f>'suma puntuaciones en % '!Q17</f>
        <v>-1.5424292653691234</v>
      </c>
      <c r="Q30" s="12">
        <f>'suma puntuaciones en % '!R17</f>
        <v>-1.5424292653691234</v>
      </c>
      <c r="R30" s="12">
        <f>'suma puntuaciones en % '!S17</f>
        <v>-1.5424292653691234</v>
      </c>
      <c r="S30" s="12">
        <f>'suma puntuaciones en % '!T17</f>
        <v>-1.5424292653691234</v>
      </c>
      <c r="T30" s="12">
        <f>'suma puntuaciones en % '!U17</f>
        <v>-1.5424292653691234</v>
      </c>
      <c r="U30" s="12">
        <f>'suma puntuaciones en % '!V17</f>
        <v>-1.5424292653691234</v>
      </c>
      <c r="V30" s="12">
        <f>'suma puntuaciones en % '!W17</f>
        <v>-1.0440188295582928</v>
      </c>
      <c r="W30" s="12">
        <f>'suma puntuaciones en % '!X17</f>
        <v>-0.18312807679413085</v>
      </c>
      <c r="X30" s="12">
        <f>'suma puntuaciones en % '!Y17</f>
        <v>-1.5424292653691234</v>
      </c>
      <c r="Y30" s="12">
        <f>'suma puntuaciones en % '!Z17</f>
        <v>0.31528235901669976</v>
      </c>
      <c r="Z30" s="12">
        <f>'suma puntuaciones en % '!AA17</f>
        <v>16.536276542678277</v>
      </c>
      <c r="AA30" s="12">
        <f>'suma puntuaciones en % '!AB17</f>
        <v>-1.5424292653691234</v>
      </c>
      <c r="AB30" s="12">
        <f>'suma puntuaciones en % '!AC17</f>
        <v>-1.5424292653691234</v>
      </c>
      <c r="AC30" s="12">
        <f>'suma puntuaciones en % '!AD17</f>
        <v>-1.5424292653691234</v>
      </c>
      <c r="AD30" s="12">
        <f>'suma puntuaciones en % '!AE17</f>
        <v>4.030705607788346</v>
      </c>
      <c r="AE30" s="12">
        <f>'suma puntuaciones en % '!AF17</f>
        <v>-1.5424292653691234</v>
      </c>
      <c r="AF30" s="12">
        <f>'suma puntuaciones en % '!AG17</f>
        <v>-1.5424292653691234</v>
      </c>
      <c r="AG30" s="12">
        <f>'suma puntuaciones en % '!AH17</f>
        <v>-1.5424292653691234</v>
      </c>
      <c r="AH30" s="12">
        <f>'suma puntuaciones en % '!AI17</f>
        <v>-1.5424292653691234</v>
      </c>
      <c r="AI30" s="12">
        <f>'suma puntuaciones en % '!AJ17</f>
        <v>-1.5424292653691234</v>
      </c>
      <c r="AJ30" s="12">
        <f>'suma puntuaciones en % '!AK17</f>
        <v>-1.5424292653691234</v>
      </c>
      <c r="AK30" s="12">
        <f>'suma puntuaciones en % '!AL17</f>
        <v>-1.5424292653691234</v>
      </c>
      <c r="AL30" s="12">
        <f>'suma puntuaciones en % '!AM17</f>
        <v>-1.5424292653691234</v>
      </c>
      <c r="AM30" s="12">
        <f>'suma puntuaciones en % '!AN17</f>
        <v>-1.5424292653691234</v>
      </c>
      <c r="AN30" s="12">
        <f>'suma puntuaciones en % '!AO17</f>
        <v>-1.5424292653691234</v>
      </c>
      <c r="AO30" s="12">
        <f>'suma puntuaciones en % '!AP17</f>
        <v>-1.5424292653691234</v>
      </c>
      <c r="AP30" s="12">
        <f>'suma puntuaciones en % '!AQ17</f>
        <v>-1.5424292653691234</v>
      </c>
      <c r="AQ30" s="12">
        <f>'suma puntuaciones en % '!AR17</f>
        <v>10.691281431805809</v>
      </c>
      <c r="AR30" s="12">
        <f>'suma puntuaciones en % '!AS17</f>
        <v>-1.5424292653691234</v>
      </c>
      <c r="AS30" s="12">
        <f>'suma puntuaciones en % '!AT17</f>
        <v>-1.5424292653691234</v>
      </c>
      <c r="AT30" s="12">
        <f>'suma puntuaciones en % '!AU17</f>
        <v>-1.5424292653691234</v>
      </c>
      <c r="AU30" s="12">
        <f>'suma puntuaciones en % '!AV17</f>
        <v>-1.5424292653691234</v>
      </c>
      <c r="AV30" s="12">
        <f>'suma puntuaciones en % '!AW17</f>
        <v>-1.5424292653691234</v>
      </c>
      <c r="AW30" s="12">
        <f>'suma puntuaciones en % '!AX17</f>
        <v>-1.5424292653691234</v>
      </c>
      <c r="AX30" s="12">
        <f>'suma puntuaciones en % '!AY17</f>
        <v>-1.5424292653691234</v>
      </c>
      <c r="AY30" s="12">
        <f>'suma puntuaciones en % '!AZ17</f>
        <v>-1.5424292653691234</v>
      </c>
      <c r="AZ30" s="12">
        <f>'suma puntuaciones en % '!BA17</f>
        <v>-1.5424292653691234</v>
      </c>
      <c r="BA30" s="12">
        <f>'suma puntuaciones en % '!BB17</f>
        <v>-1.5424292653691234</v>
      </c>
      <c r="BB30" s="12">
        <f>'suma puntuaciones en % '!BC17</f>
        <v>-1.5424292653691234</v>
      </c>
      <c r="BC30" s="12">
        <f>'suma puntuaciones en % '!BD17</f>
        <v>-1.5424292653691234</v>
      </c>
      <c r="BD30" s="12">
        <f>'suma puntuaciones en % '!BE17</f>
        <v>-1.5424292653691234</v>
      </c>
      <c r="BE30" s="12">
        <f>'suma puntuaciones en % '!BF17</f>
        <v>-1.5424292653691234</v>
      </c>
      <c r="BF30" s="12">
        <f>'suma puntuaciones en % '!BG17</f>
        <v>7.519578658464161</v>
      </c>
      <c r="BG30" s="12">
        <f>'suma puntuaciones en % '!BH17</f>
        <v>-1.5424292653691234</v>
      </c>
      <c r="BH30" s="12">
        <f>'suma puntuaciones en % '!BI17</f>
        <v>-1.5424292653691234</v>
      </c>
      <c r="BI30" s="12">
        <f>'suma puntuaciones en % '!BJ17</f>
        <v>-1.5424292653691234</v>
      </c>
      <c r="BJ30" s="12">
        <f>'suma puntuaciones en % '!BK17</f>
        <v>-1.5424292653691234</v>
      </c>
      <c r="BK30" s="12">
        <f>'suma puntuaciones en % '!BL17</f>
        <v>-1.5424292653691234</v>
      </c>
      <c r="BL30" s="12">
        <f>'suma puntuaciones en % '!BM17</f>
        <v>-1.5424292653691234</v>
      </c>
      <c r="BM30" s="12">
        <f>'suma puntuaciones en % '!BN17</f>
        <v>-1.5424292653691234</v>
      </c>
      <c r="BN30" s="12">
        <f>'suma puntuaciones en % '!BO17</f>
        <v>-1.5424292653691234</v>
      </c>
      <c r="BO30" s="12">
        <f>'suma puntuaciones en % '!BP17</f>
        <v>-1.5424292653691234</v>
      </c>
      <c r="BP30" s="12">
        <f>'suma puntuaciones en % '!BQ17</f>
        <v>-1.5424292653691234</v>
      </c>
      <c r="BQ30" s="12">
        <f>'suma puntuaciones en % '!BR17</f>
        <v>-1.5424292653691234</v>
      </c>
      <c r="BR30" s="12">
        <f>'suma puntuaciones en % '!BS17</f>
        <v>1.6292735079725258</v>
      </c>
      <c r="BS30" s="12">
        <f>'suma puntuaciones en % '!BT17</f>
        <v>7.519578658464161</v>
      </c>
      <c r="BT30" s="12">
        <f>'suma puntuaciones en % '!BU17</f>
        <v>2.9885746965475186</v>
      </c>
      <c r="BU30" s="12">
        <f>'suma puntuaciones en % '!BV17</f>
        <v>-1.5424292653691234</v>
      </c>
      <c r="BV30" s="12">
        <f>'suma puntuaciones en % '!BW17</f>
        <v>2.9885746965475186</v>
      </c>
      <c r="BW30" s="12">
        <f>'suma puntuaciones en % '!BX17</f>
        <v>0.7230727155891975</v>
      </c>
      <c r="BX30" s="12">
        <f>'suma puntuaciones en % '!BY17</f>
        <v>7.519578658464161</v>
      </c>
      <c r="BY30" s="12">
        <f>'suma puntuaciones en % '!BZ17</f>
        <v>-1.5424292653691234</v>
      </c>
      <c r="BZ30" s="12">
        <f>'suma puntuaciones en % '!CA17</f>
        <v>-1.5424292653691234</v>
      </c>
      <c r="CA30" s="12">
        <f>'suma puntuaciones en % '!CB17</f>
        <v>3.215124894643351</v>
      </c>
      <c r="CC30" s="50">
        <f>100*AH$8/$C$9</f>
        <v>19.193025307918894</v>
      </c>
      <c r="CD30" s="40" t="str">
        <f>ListadoUniversidades!$C$36</f>
        <v>UFV</v>
      </c>
      <c r="CF30" s="50">
        <f>100*D$19/$C$20</f>
        <v>0</v>
      </c>
      <c r="CG30" s="39" t="str">
        <f>ListadoUniversidades!$C$6</f>
        <v>UA</v>
      </c>
      <c r="CI30" s="50">
        <f>100*G$34/$C$35</f>
        <v>0</v>
      </c>
      <c r="CJ30" s="40" t="str">
        <f>ListadoUniversidades!$C$9</f>
        <v>UAL</v>
      </c>
      <c r="CL30" s="50">
        <f>100*BF$47/$C$48</f>
        <v>83.59375</v>
      </c>
      <c r="CM30" s="40" t="str">
        <f>ListadoUniversidades!$C$60</f>
        <v>UPC</v>
      </c>
      <c r="CO30" s="50">
        <f>100*BA$57/$C$58</f>
        <v>24.96706189816084</v>
      </c>
      <c r="CP30" s="40" t="str">
        <f>ListadoUniversidades!$C$55</f>
        <v>UNIA</v>
      </c>
      <c r="CR30" s="50">
        <f>100*Y$75/$C$76</f>
        <v>4.549126353502178</v>
      </c>
      <c r="CS30" s="40" t="str">
        <f>ListadoUniversidades!$C$27</f>
        <v>UDC</v>
      </c>
    </row>
    <row r="31" spans="1:97" ht="12.75">
      <c r="A31" s="65"/>
      <c r="B31" s="66" t="str">
        <f>'suma puntuaciones en % '!C18</f>
        <v>Enlaces de colaboración</v>
      </c>
      <c r="C31" s="67" t="str">
        <f>'suma puntuaciones en % '!D18</f>
        <v>Número total de artículos publicados</v>
      </c>
      <c r="D31" s="12">
        <f>'suma puntuaciones en % '!E18</f>
        <v>-1.3907781333221074</v>
      </c>
      <c r="E31" s="12">
        <f>'suma puntuaciones en % '!F18</f>
        <v>6.739924799945597</v>
      </c>
      <c r="F31" s="12">
        <f>'suma puntuaciones en % '!G18</f>
        <v>-1.3907781333221074</v>
      </c>
      <c r="G31" s="12">
        <f>'suma puntuaciones en % '!H18</f>
        <v>-1.3907781333221074</v>
      </c>
      <c r="H31" s="12">
        <f>'suma puntuaciones en % '!I18</f>
        <v>-1.3907781333221074</v>
      </c>
      <c r="I31" s="12">
        <f>'suma puntuaciones en % '!J18</f>
        <v>-1.3907781333221074</v>
      </c>
      <c r="J31" s="12">
        <f>'suma puntuaciones en % '!K18</f>
        <v>-1.3907781333221074</v>
      </c>
      <c r="K31" s="12">
        <f>'suma puntuaciones en % '!L18</f>
        <v>6.739924799945597</v>
      </c>
      <c r="L31" s="12">
        <f>'suma puntuaciones en % '!M18</f>
        <v>-1.3907781333221074</v>
      </c>
      <c r="M31" s="12">
        <f>'suma puntuaciones en % '!N18</f>
        <v>-1.3907781333221074</v>
      </c>
      <c r="N31" s="12">
        <f>'suma puntuaciones en % '!O18</f>
        <v>-1.3907781333221074</v>
      </c>
      <c r="O31" s="12">
        <f>'suma puntuaciones en % '!P18</f>
        <v>-1.3907781333221074</v>
      </c>
      <c r="P31" s="12">
        <f>'suma puntuaciones en % '!Q18</f>
        <v>-1.3907781333221074</v>
      </c>
      <c r="Q31" s="12">
        <f>'suma puntuaciones en % '!R18</f>
        <v>-1.3907781333221074</v>
      </c>
      <c r="R31" s="12">
        <f>'suma puntuaciones en % '!S18</f>
        <v>-1.3907781333221074</v>
      </c>
      <c r="S31" s="12">
        <f>'suma puntuaciones en % '!T18</f>
        <v>-1.3907781333221074</v>
      </c>
      <c r="T31" s="12">
        <f>'suma puntuaciones en % '!U18</f>
        <v>-1.3907781333221074</v>
      </c>
      <c r="U31" s="12">
        <f>'suma puntuaciones en % '!V18</f>
        <v>-1.3907781333221074</v>
      </c>
      <c r="V31" s="12">
        <f>'suma puntuaciones en % '!W18</f>
        <v>6.739924799945597</v>
      </c>
      <c r="W31" s="12">
        <f>'suma puntuaciones en % '!X18</f>
        <v>-1.3907781333221074</v>
      </c>
      <c r="X31" s="12">
        <f>'suma puntuaciones en % '!Y18</f>
        <v>-1.3907781333221074</v>
      </c>
      <c r="Y31" s="12">
        <f>'suma puntuaciones en % '!Z18</f>
        <v>6.739924799945597</v>
      </c>
      <c r="Z31" s="12">
        <f>'suma puntuaciones en % '!AA18</f>
        <v>-1.3907781333221074</v>
      </c>
      <c r="AA31" s="12">
        <f>'suma puntuaciones en % '!AB18</f>
        <v>-1.3907781333221074</v>
      </c>
      <c r="AB31" s="12">
        <f>'suma puntuaciones en % '!AC18</f>
        <v>-1.3907781333221074</v>
      </c>
      <c r="AC31" s="12">
        <f>'suma puntuaciones en % '!AD18</f>
        <v>-1.3907781333221074</v>
      </c>
      <c r="AD31" s="12">
        <f>'suma puntuaciones en % '!AE18</f>
        <v>6.739924799945597</v>
      </c>
      <c r="AE31" s="12">
        <f>'suma puntuaciones en % '!AF18</f>
        <v>-1.3907781333221074</v>
      </c>
      <c r="AF31" s="12">
        <f>'suma puntuaciones en % '!AG18</f>
        <v>-1.3907781333221074</v>
      </c>
      <c r="AG31" s="12">
        <f>'suma puntuaciones en % '!AH18</f>
        <v>-1.3907781333221074</v>
      </c>
      <c r="AH31" s="12">
        <f>'suma puntuaciones en % '!AI18</f>
        <v>-1.3907781333221074</v>
      </c>
      <c r="AI31" s="12">
        <f>'suma puntuaciones en % '!AJ18</f>
        <v>6.739924799945597</v>
      </c>
      <c r="AJ31" s="12">
        <f>'suma puntuaciones en % '!AK18</f>
        <v>-1.3907781333221074</v>
      </c>
      <c r="AK31" s="12">
        <f>'suma puntuaciones en % '!AL18</f>
        <v>-1.3907781333221074</v>
      </c>
      <c r="AL31" s="12">
        <f>'suma puntuaciones en % '!AM18</f>
        <v>-1.3907781333221074</v>
      </c>
      <c r="AM31" s="12">
        <f>'suma puntuaciones en % '!AN18</f>
        <v>-1.3907781333221074</v>
      </c>
      <c r="AN31" s="12">
        <f>'suma puntuaciones en % '!AO18</f>
        <v>-1.3907781333221074</v>
      </c>
      <c r="AO31" s="12">
        <f>'suma puntuaciones en % '!AP18</f>
        <v>-1.3907781333221074</v>
      </c>
      <c r="AP31" s="12">
        <f>'suma puntuaciones en % '!AQ18</f>
        <v>-1.3907781333221074</v>
      </c>
      <c r="AQ31" s="12">
        <f>'suma puntuaciones en % '!AR18</f>
        <v>6.739924799945597</v>
      </c>
      <c r="AR31" s="12">
        <f>'suma puntuaciones en % '!AS18</f>
        <v>-1.3907781333221074</v>
      </c>
      <c r="AS31" s="12">
        <f>'suma puntuaciones en % '!AT18</f>
        <v>-1.3907781333221074</v>
      </c>
      <c r="AT31" s="12">
        <f>'suma puntuaciones en % '!AU18</f>
        <v>-1.3907781333221074</v>
      </c>
      <c r="AU31" s="12">
        <f>'suma puntuaciones en % '!AV18</f>
        <v>-1.3907781333221074</v>
      </c>
      <c r="AV31" s="12">
        <f>'suma puntuaciones en % '!AW18</f>
        <v>-1.3907781333221074</v>
      </c>
      <c r="AW31" s="12">
        <f>'suma puntuaciones en % '!AX18</f>
        <v>-1.3907781333221074</v>
      </c>
      <c r="AX31" s="12">
        <f>'suma puntuaciones en % '!AY18</f>
        <v>-1.3907781333221074</v>
      </c>
      <c r="AY31" s="12">
        <f>'suma puntuaciones en % '!AZ18</f>
        <v>-1.3907781333221074</v>
      </c>
      <c r="AZ31" s="12">
        <f>'suma puntuaciones en % '!BA18</f>
        <v>-1.3907781333221074</v>
      </c>
      <c r="BA31" s="12">
        <f>'suma puntuaciones en % '!BB18</f>
        <v>-1.3907781333221074</v>
      </c>
      <c r="BB31" s="12">
        <f>'suma puntuaciones en % '!BC18</f>
        <v>-1.3907781333221074</v>
      </c>
      <c r="BC31" s="12">
        <f>'suma puntuaciones en % '!BD18</f>
        <v>-1.3907781333221074</v>
      </c>
      <c r="BD31" s="12">
        <f>'suma puntuaciones en % '!BE18</f>
        <v>-1.3907781333221074</v>
      </c>
      <c r="BE31" s="12">
        <f>'suma puntuaciones en % '!BF18</f>
        <v>-1.3907781333221074</v>
      </c>
      <c r="BF31" s="12">
        <f>'suma puntuaciones en % '!BG18</f>
        <v>-1.3907781333221074</v>
      </c>
      <c r="BG31" s="12">
        <f>'suma puntuaciones en % '!BH18</f>
        <v>-1.3907781333221074</v>
      </c>
      <c r="BH31" s="12">
        <f>'suma puntuaciones en % '!BI18</f>
        <v>-1.3907781333221074</v>
      </c>
      <c r="BI31" s="12">
        <f>'suma puntuaciones en % '!BJ18</f>
        <v>-1.3907781333221074</v>
      </c>
      <c r="BJ31" s="12">
        <f>'suma puntuaciones en % '!BK18</f>
        <v>-1.3907781333221074</v>
      </c>
      <c r="BK31" s="12">
        <f>'suma puntuaciones en % '!BL18</f>
        <v>-1.3907781333221074</v>
      </c>
      <c r="BL31" s="12">
        <f>'suma puntuaciones en % '!BM18</f>
        <v>-1.3907781333221074</v>
      </c>
      <c r="BM31" s="12">
        <f>'suma puntuaciones en % '!BN18</f>
        <v>-1.3907781333221074</v>
      </c>
      <c r="BN31" s="12">
        <f>'suma puntuaciones en % '!BO18</f>
        <v>-1.3907781333221074</v>
      </c>
      <c r="BO31" s="12">
        <f>'suma puntuaciones en % '!BP18</f>
        <v>-1.3907781333221074</v>
      </c>
      <c r="BP31" s="12">
        <f>'suma puntuaciones en % '!BQ18</f>
        <v>-1.3907781333221074</v>
      </c>
      <c r="BQ31" s="12">
        <f>'suma puntuaciones en % '!BR18</f>
        <v>-1.3907781333221074</v>
      </c>
      <c r="BR31" s="12">
        <f>'suma puntuaciones en % '!BS18</f>
        <v>6.739924799945597</v>
      </c>
      <c r="BS31" s="12">
        <f>'suma puntuaciones en % '!BT18</f>
        <v>-1.3907781333221074</v>
      </c>
      <c r="BT31" s="12">
        <f>'suma puntuaciones en % '!BU18</f>
        <v>6.739924799945597</v>
      </c>
      <c r="BU31" s="12">
        <f>'suma puntuaciones en % '!BV18</f>
        <v>6.739924799945597</v>
      </c>
      <c r="BV31" s="12">
        <f>'suma puntuaciones en % '!BW18</f>
        <v>-1.3907781333221074</v>
      </c>
      <c r="BW31" s="12">
        <f>'suma puntuaciones en % '!BX18</f>
        <v>6.739924799945597</v>
      </c>
      <c r="BX31" s="12">
        <f>'suma puntuaciones en % '!BY18</f>
        <v>6.739924799945597</v>
      </c>
      <c r="BY31" s="12">
        <f>'suma puntuaciones en % '!BZ18</f>
        <v>-1.3907781333221074</v>
      </c>
      <c r="BZ31" s="12">
        <f>'suma puntuaciones en % '!CA18</f>
        <v>-1.3907781333221074</v>
      </c>
      <c r="CA31" s="12">
        <f>'suma puntuaciones en % '!CB18</f>
        <v>6.739924799945597</v>
      </c>
      <c r="CC31" s="50">
        <f>100*AR$8/$C$9</f>
        <v>19.193025307918894</v>
      </c>
      <c r="CD31" s="40" t="str">
        <f>ListadoUniversidades!$C$46</f>
        <v>ULPGC</v>
      </c>
      <c r="CF31" s="50">
        <f>100*G$19/$C$20</f>
        <v>0</v>
      </c>
      <c r="CG31" s="40" t="str">
        <f>ListadoUniversidades!$C$9</f>
        <v>UAL</v>
      </c>
      <c r="CI31" s="50">
        <f>100*H$34/$C$35</f>
        <v>0</v>
      </c>
      <c r="CJ31" s="40" t="str">
        <f>ListadoUniversidades!$C$10</f>
        <v>UAM</v>
      </c>
      <c r="CL31" s="50">
        <f>100*BH$47/$C$48</f>
        <v>83.59375</v>
      </c>
      <c r="CM31" s="40" t="str">
        <f>ListadoUniversidades!$C$62</f>
        <v>UPCT</v>
      </c>
      <c r="CO31" s="50">
        <f>100*AZ$57/$C$58</f>
        <v>24.96706189816084</v>
      </c>
      <c r="CP31" s="40" t="str">
        <f>ListadoUniversidades!$C$54</f>
        <v>UNED</v>
      </c>
      <c r="CR31" s="50">
        <f>100*Z$75/$C$76</f>
        <v>4.549126353502178</v>
      </c>
      <c r="CS31" s="40" t="str">
        <f>ListadoUniversidades!$C$28</f>
        <v>UDEUSTO</v>
      </c>
    </row>
    <row r="32" spans="81:97" ht="12.75">
      <c r="CC32" s="50">
        <f>100*BH$8/$C$9</f>
        <v>18.986662192301722</v>
      </c>
      <c r="CD32" s="40" t="str">
        <f>ListadoUniversidades!$C$62</f>
        <v>UPCT</v>
      </c>
      <c r="CF32" s="50">
        <f>100*I$19/$C$20</f>
        <v>0</v>
      </c>
      <c r="CG32" s="40" t="str">
        <f>ListadoUniversidades!$C$11</f>
        <v>UAO</v>
      </c>
      <c r="CI32" s="50">
        <f>100*I$34/$C$35</f>
        <v>0</v>
      </c>
      <c r="CJ32" s="40" t="str">
        <f>ListadoUniversidades!$C$11</f>
        <v>UAO</v>
      </c>
      <c r="CL32" s="50">
        <f>100*BI$47/$C$48</f>
        <v>83.59375</v>
      </c>
      <c r="CM32" s="40" t="str">
        <f>ListadoUniversidades!$C$63</f>
        <v>UPF</v>
      </c>
      <c r="CO32" s="50">
        <f>100*AW$57/$C$58</f>
        <v>24.96706189816084</v>
      </c>
      <c r="CP32" s="40" t="str">
        <f>ListadoUniversidades!$C$51</f>
        <v>UNEBRIJA</v>
      </c>
      <c r="CR32" s="50">
        <f>100*AA$75/$C$76</f>
        <v>4.549126353502178</v>
      </c>
      <c r="CS32" s="40" t="str">
        <f>ListadoUniversidades!$C$29</f>
        <v>UDG</v>
      </c>
    </row>
    <row r="33" spans="2:97" ht="12.75">
      <c r="B33" s="58"/>
      <c r="C33" s="58" t="s">
        <v>343</v>
      </c>
      <c r="D33" s="11">
        <f>SUM(D26:D31)</f>
        <v>-5.035127815878081</v>
      </c>
      <c r="E33" s="11">
        <f>SUM(E26:E31)</f>
        <v>12.094796249311067</v>
      </c>
      <c r="F33" s="11">
        <f>SUM(F26:F31)</f>
        <v>-5.035127815878081</v>
      </c>
      <c r="G33" s="11">
        <f>SUM(G26:G31)</f>
        <v>-5.035127815878081</v>
      </c>
      <c r="H33" s="11">
        <f>SUM(H26:H31)</f>
        <v>-5.035127815878081</v>
      </c>
      <c r="I33" s="11">
        <f>SUM(I26:I31)</f>
        <v>-5.035127815878081</v>
      </c>
      <c r="J33" s="11">
        <f>SUM(J26:J31)</f>
        <v>-5.035127815878081</v>
      </c>
      <c r="K33" s="11">
        <f>SUM(K26:K31)</f>
        <v>3.0955751173896235</v>
      </c>
      <c r="L33" s="11">
        <f>SUM(L26:L31)</f>
        <v>-5.035127815878081</v>
      </c>
      <c r="M33" s="11">
        <f>SUM(M26:M31)</f>
        <v>-5.035127815878081</v>
      </c>
      <c r="N33" s="11">
        <f>SUM(N26:N31)</f>
        <v>15.180584904345952</v>
      </c>
      <c r="O33" s="11">
        <f>SUM(O26:O31)</f>
        <v>35.58873628170394</v>
      </c>
      <c r="P33" s="11">
        <f>SUM(P26:P31)</f>
        <v>-5.035127815878081</v>
      </c>
      <c r="Q33" s="11">
        <f>SUM(Q26:Q31)</f>
        <v>-5.035127815878081</v>
      </c>
      <c r="R33" s="11">
        <f>SUM(R26:R31)</f>
        <v>-5.035127815878081</v>
      </c>
      <c r="S33" s="11">
        <f>SUM(S26:S31)</f>
        <v>-5.035127815878081</v>
      </c>
      <c r="T33" s="11">
        <f>SUM(T26:T31)</f>
        <v>-5.035127815878081</v>
      </c>
      <c r="U33" s="11">
        <f>SUM(U26:U31)</f>
        <v>-5.035127815878081</v>
      </c>
      <c r="V33" s="11">
        <f>SUM(V26:V31)</f>
        <v>9.77466745436703</v>
      </c>
      <c r="W33" s="11">
        <f>SUM(W26:W31)</f>
        <v>18.80630206492435</v>
      </c>
      <c r="X33" s="11">
        <f>SUM(X26:X31)</f>
        <v>-5.035127815878081</v>
      </c>
      <c r="Y33" s="11">
        <f>SUM(Y26:Y31)</f>
        <v>9.502924252425187</v>
      </c>
      <c r="Z33" s="11">
        <f>SUM(Z26:Z31)</f>
        <v>23.773897403985632</v>
      </c>
      <c r="AA33" s="11">
        <f>SUM(AA26:AA31)</f>
        <v>-5.035127815878081</v>
      </c>
      <c r="AB33" s="11">
        <f>SUM(AB26:AB31)</f>
        <v>-5.035127815878081</v>
      </c>
      <c r="AC33" s="11">
        <f>SUM(AC26:AC31)</f>
        <v>-5.035127815878081</v>
      </c>
      <c r="AD33" s="11">
        <f>SUM(AD26:AD31)</f>
        <v>18.261620024700974</v>
      </c>
      <c r="AE33" s="11">
        <f>SUM(AE26:AE31)</f>
        <v>-0.5522189060966234</v>
      </c>
      <c r="AF33" s="11">
        <f>SUM(AF26:AF31)</f>
        <v>-5.035127815878081</v>
      </c>
      <c r="AG33" s="11">
        <f>SUM(AG26:AG31)</f>
        <v>-0.5522189060966234</v>
      </c>
      <c r="AH33" s="11">
        <f>SUM(AH26:AH31)</f>
        <v>-5.035127815878081</v>
      </c>
      <c r="AI33" s="11">
        <f>SUM(AI26:AI31)</f>
        <v>19.133094480580283</v>
      </c>
      <c r="AJ33" s="11">
        <f>SUM(AJ26:AJ31)</f>
        <v>4.5577822182758</v>
      </c>
      <c r="AK33" s="11">
        <f>SUM(AK26:AK31)</f>
        <v>-5.035127815878081</v>
      </c>
      <c r="AL33" s="11">
        <f>SUM(AL26:AL31)</f>
        <v>-5.035127815878081</v>
      </c>
      <c r="AM33" s="11">
        <f>SUM(AM26:AM31)</f>
        <v>-5.035127815878081</v>
      </c>
      <c r="AN33" s="11">
        <f>SUM(AN26:AN31)</f>
        <v>-5.035127815878081</v>
      </c>
      <c r="AO33" s="11">
        <f>SUM(AO26:AO31)</f>
        <v>-5.035127815878081</v>
      </c>
      <c r="AP33" s="11">
        <f>SUM(AP26:AP31)</f>
        <v>-5.035127815878081</v>
      </c>
      <c r="AQ33" s="11">
        <f>SUM(AQ26:AQ31)</f>
        <v>34.65277290395509</v>
      </c>
      <c r="AR33" s="11">
        <f>SUM(AR26:AR31)</f>
        <v>9.107419728925539</v>
      </c>
      <c r="AS33" s="11">
        <f>SUM(AS26:AS31)</f>
        <v>-5.035127815878081</v>
      </c>
      <c r="AT33" s="11">
        <f>SUM(AT26:AT31)</f>
        <v>-5.035127815878081</v>
      </c>
      <c r="AU33" s="11">
        <f>SUM(AU26:AU31)</f>
        <v>-5.035127815878081</v>
      </c>
      <c r="AV33" s="11">
        <f>SUM(AV26:AV31)</f>
        <v>-5.035127815878081</v>
      </c>
      <c r="AW33" s="11">
        <f>SUM(AW26:AW31)</f>
        <v>-5.035127815878081</v>
      </c>
      <c r="AX33" s="11">
        <f>SUM(AX26:AX31)</f>
        <v>-5.035127815878081</v>
      </c>
      <c r="AY33" s="11">
        <f>SUM(AY26:AY31)</f>
        <v>-5.035127815878081</v>
      </c>
      <c r="AZ33" s="11">
        <f>SUM(AZ26:AZ31)</f>
        <v>-5.035127815878081</v>
      </c>
      <c r="BA33" s="11">
        <f>SUM(BA26:BA31)</f>
        <v>-5.035127815878081</v>
      </c>
      <c r="BB33" s="11">
        <f>SUM(BB26:BB31)</f>
        <v>-0.5522189060966234</v>
      </c>
      <c r="BC33" s="11">
        <f>SUM(BC26:BC31)</f>
        <v>-5.035127815878081</v>
      </c>
      <c r="BD33" s="11">
        <f>SUM(BD26:BD31)</f>
        <v>-5.035127815878081</v>
      </c>
      <c r="BE33" s="11">
        <f>SUM(BE26:BE31)</f>
        <v>-5.035127815878081</v>
      </c>
      <c r="BF33" s="11">
        <f>SUM(BF26:BF31)</f>
        <v>14.757199519771518</v>
      </c>
      <c r="BG33" s="11">
        <f>SUM(BG26:BG31)</f>
        <v>-5.035127815878081</v>
      </c>
      <c r="BH33" s="11">
        <f>SUM(BH26:BH31)</f>
        <v>-5.035127815878081</v>
      </c>
      <c r="BI33" s="11">
        <f>SUM(BI26:BI31)</f>
        <v>-5.035127815878081</v>
      </c>
      <c r="BJ33" s="11">
        <f>SUM(BJ26:BJ31)</f>
        <v>-5.035127815878081</v>
      </c>
      <c r="BK33" s="11">
        <f>SUM(BK26:BK31)</f>
        <v>-5.035127815878081</v>
      </c>
      <c r="BL33" s="11">
        <f>SUM(BL26:BL31)</f>
        <v>-5.035127815878081</v>
      </c>
      <c r="BM33" s="11">
        <f>SUM(BM26:BM31)</f>
        <v>-5.035127815878081</v>
      </c>
      <c r="BN33" s="11">
        <f>SUM(BN26:BN31)</f>
        <v>-5.035127815878081</v>
      </c>
      <c r="BO33" s="11">
        <f>SUM(BO26:BO31)</f>
        <v>-5.035127815878081</v>
      </c>
      <c r="BP33" s="11">
        <f>SUM(BP26:BP31)</f>
        <v>-5.035127815878081</v>
      </c>
      <c r="BQ33" s="11">
        <f>SUM(BQ26:BQ31)</f>
        <v>-5.035127815878081</v>
      </c>
      <c r="BR33" s="11">
        <f>SUM(BR26:BR31)</f>
        <v>13.585369169560284</v>
      </c>
      <c r="BS33" s="11">
        <f>SUM(BS26:BS31)</f>
        <v>15.894608897433955</v>
      </c>
      <c r="BT33" s="11">
        <f>SUM(BT26:BT31)</f>
        <v>17.219489113460146</v>
      </c>
      <c r="BU33" s="11">
        <f>SUM(BU26:BU31)</f>
        <v>12.688485151543503</v>
      </c>
      <c r="BV33" s="11">
        <f>SUM(BV26:BV31)</f>
        <v>9.088786180192443</v>
      </c>
      <c r="BW33" s="11">
        <f>SUM(BW26:BW31)</f>
        <v>12.679168377176955</v>
      </c>
      <c r="BX33" s="11">
        <f>SUM(BX26:BX31)</f>
        <v>25.162721208364093</v>
      </c>
      <c r="BY33" s="11">
        <f>SUM(BY26:BY31)</f>
        <v>-5.035127815878081</v>
      </c>
      <c r="BZ33" s="11">
        <f>SUM(BZ26:BZ31)</f>
        <v>-5.035127815878081</v>
      </c>
      <c r="CA33" s="11">
        <f>SUM(CA26:CA31)</f>
        <v>25.59369716789961</v>
      </c>
      <c r="CC33" s="50">
        <f>100*BK$8/$C$9</f>
        <v>18.986662192301722</v>
      </c>
      <c r="CD33" s="40" t="str">
        <f>ListadoUniversidades!$C$65</f>
        <v>UPNA</v>
      </c>
      <c r="CF33" s="50">
        <f>100*J$19/$C$20</f>
        <v>0</v>
      </c>
      <c r="CG33" s="40" t="str">
        <f>ListadoUniversidades!$C$12</f>
        <v>UAX</v>
      </c>
      <c r="CI33" s="50">
        <f>100*J$34/$C$35</f>
        <v>0</v>
      </c>
      <c r="CJ33" s="40" t="str">
        <f>ListadoUniversidades!$C$12</f>
        <v>UAX</v>
      </c>
      <c r="CL33" s="50">
        <f>100*BJ$47/$C$48</f>
        <v>83.59375</v>
      </c>
      <c r="CM33" s="40" t="str">
        <f>ListadoUniversidades!$C$64</f>
        <v>UPM</v>
      </c>
      <c r="CO33" s="50">
        <f>100*AY$57/$C$58</f>
        <v>24.96706189816084</v>
      </c>
      <c r="CP33" s="40" t="str">
        <f>ListadoUniversidades!$C$53</f>
        <v>UNAV</v>
      </c>
      <c r="CR33" s="50">
        <f>100*AB$75/$C$76</f>
        <v>4.549126353502178</v>
      </c>
      <c r="CS33" s="40" t="str">
        <f>ListadoUniversidades!$C$30</f>
        <v>UDIMA</v>
      </c>
    </row>
    <row r="34" spans="2:97" ht="12.75">
      <c r="B34" s="58" t="s">
        <v>344</v>
      </c>
      <c r="C34" s="58">
        <f>MIN(D33:BE33)</f>
        <v>-5.035127815878081</v>
      </c>
      <c r="D34" s="11">
        <f>D$33-$C$34</f>
        <v>0</v>
      </c>
      <c r="E34" s="11">
        <f>E$33-$C$34</f>
        <v>17.129924065189147</v>
      </c>
      <c r="F34" s="11">
        <f>F$33-$C$34</f>
        <v>0</v>
      </c>
      <c r="G34" s="11">
        <f>G$33-$C$34</f>
        <v>0</v>
      </c>
      <c r="H34" s="11">
        <f>H$33-$C$34</f>
        <v>0</v>
      </c>
      <c r="I34" s="11">
        <f>I$33-$C$34</f>
        <v>0</v>
      </c>
      <c r="J34" s="11">
        <f>J$33-$C$34</f>
        <v>0</v>
      </c>
      <c r="K34" s="11">
        <f>K$33-$C$34</f>
        <v>8.130702933267704</v>
      </c>
      <c r="L34" s="11">
        <f>L$33-$C$34</f>
        <v>0</v>
      </c>
      <c r="M34" s="11">
        <f>M$33-$C$34</f>
        <v>0</v>
      </c>
      <c r="N34" s="11">
        <f>N$33-$C$34</f>
        <v>20.215712720224033</v>
      </c>
      <c r="O34" s="11">
        <f>O$33-$C$34</f>
        <v>40.623864097582015</v>
      </c>
      <c r="P34" s="11">
        <f>P$33-$C$34</f>
        <v>0</v>
      </c>
      <c r="Q34" s="11">
        <f>Q$33-$C$34</f>
        <v>0</v>
      </c>
      <c r="R34" s="11">
        <f>R$33-$C$34</f>
        <v>0</v>
      </c>
      <c r="S34" s="11">
        <f>S$33-$C$34</f>
        <v>0</v>
      </c>
      <c r="T34" s="11">
        <f>T$33-$C$34</f>
        <v>0</v>
      </c>
      <c r="U34" s="11">
        <f>U$33-$C$34</f>
        <v>0</v>
      </c>
      <c r="V34" s="11">
        <f>V$33-$C$34</f>
        <v>14.809795270245111</v>
      </c>
      <c r="W34" s="11">
        <f>W$33-$C$34</f>
        <v>23.84142988080243</v>
      </c>
      <c r="X34" s="11">
        <f>X$33-$C$34</f>
        <v>0</v>
      </c>
      <c r="Y34" s="11">
        <f>Y$33-$C$34</f>
        <v>14.538052068303267</v>
      </c>
      <c r="Z34" s="11">
        <f>Z$33-$C$34</f>
        <v>28.809025219863713</v>
      </c>
      <c r="AA34" s="11">
        <f>AA$33-$C$34</f>
        <v>0</v>
      </c>
      <c r="AB34" s="11">
        <f>AB$33-$C$34</f>
        <v>0</v>
      </c>
      <c r="AC34" s="11">
        <f>AC$33-$C$34</f>
        <v>0</v>
      </c>
      <c r="AD34" s="11">
        <f>AD$33-$C$34</f>
        <v>23.296747840579055</v>
      </c>
      <c r="AE34" s="11">
        <f>AE$33-$C$34</f>
        <v>4.482908909781457</v>
      </c>
      <c r="AF34" s="11">
        <f>AF$33-$C$34</f>
        <v>0</v>
      </c>
      <c r="AG34" s="11">
        <f>AG$33-$C$34</f>
        <v>4.482908909781457</v>
      </c>
      <c r="AH34" s="11">
        <f>AH$33-$C$34</f>
        <v>0</v>
      </c>
      <c r="AI34" s="11">
        <f>AI$33-$C$34</f>
        <v>24.168222296458364</v>
      </c>
      <c r="AJ34" s="11">
        <f>AJ$33-$C$34</f>
        <v>9.592910034153881</v>
      </c>
      <c r="AK34" s="11">
        <f>AK$33-$C$34</f>
        <v>0</v>
      </c>
      <c r="AL34" s="11">
        <f>AL$33-$C$34</f>
        <v>0</v>
      </c>
      <c r="AM34" s="11">
        <f>AM$33-$C$34</f>
        <v>0</v>
      </c>
      <c r="AN34" s="11">
        <f>AN$33-$C$34</f>
        <v>0</v>
      </c>
      <c r="AO34" s="11">
        <f>AO$33-$C$34</f>
        <v>0</v>
      </c>
      <c r="AP34" s="11">
        <f>AP$33-$C$34</f>
        <v>0</v>
      </c>
      <c r="AQ34" s="11">
        <f>AQ$33-$C$34</f>
        <v>39.687900719833166</v>
      </c>
      <c r="AR34" s="11">
        <f>AR$33-$C$34</f>
        <v>14.14254754480362</v>
      </c>
      <c r="AS34" s="11">
        <f>AS$33-$C$34</f>
        <v>0</v>
      </c>
      <c r="AT34" s="11">
        <f>AT$33-$C$34</f>
        <v>0</v>
      </c>
      <c r="AU34" s="11">
        <f>AU$33-$C$34</f>
        <v>0</v>
      </c>
      <c r="AV34" s="11">
        <f>AV$33-$C$34</f>
        <v>0</v>
      </c>
      <c r="AW34" s="11">
        <f>AW$33-$C$34</f>
        <v>0</v>
      </c>
      <c r="AX34" s="11">
        <f>AX$33-$C$34</f>
        <v>0</v>
      </c>
      <c r="AY34" s="11">
        <f>AY$33-$C$34</f>
        <v>0</v>
      </c>
      <c r="AZ34" s="11">
        <f>AZ$33-$C$34</f>
        <v>0</v>
      </c>
      <c r="BA34" s="11">
        <f>BA$33-$C$34</f>
        <v>0</v>
      </c>
      <c r="BB34" s="11">
        <f>BB$33-$C$34</f>
        <v>4.482908909781457</v>
      </c>
      <c r="BC34" s="11">
        <f>BC$33-$C$34</f>
        <v>0</v>
      </c>
      <c r="BD34" s="11">
        <f>BD$33-$C$34</f>
        <v>0</v>
      </c>
      <c r="BE34" s="11">
        <f>BE$33-$C$34</f>
        <v>0</v>
      </c>
      <c r="BF34" s="11">
        <f>BF$33-$C$34</f>
        <v>19.7923273356496</v>
      </c>
      <c r="BG34" s="11">
        <f>BG$33-$C$34</f>
        <v>0</v>
      </c>
      <c r="BH34" s="11">
        <f>BH$33-$C$34</f>
        <v>0</v>
      </c>
      <c r="BI34" s="11">
        <f>BI$33-$C$34</f>
        <v>0</v>
      </c>
      <c r="BJ34" s="11">
        <f>BJ$33-$C$34</f>
        <v>0</v>
      </c>
      <c r="BK34" s="11">
        <f>BK$33-$C$34</f>
        <v>0</v>
      </c>
      <c r="BL34" s="11">
        <f>BL$33-$C$34</f>
        <v>0</v>
      </c>
      <c r="BM34" s="11">
        <f>BM$33-$C$34</f>
        <v>0</v>
      </c>
      <c r="BN34" s="11">
        <f>BN$33-$C$34</f>
        <v>0</v>
      </c>
      <c r="BO34" s="11">
        <f>BO$33-$C$34</f>
        <v>0</v>
      </c>
      <c r="BP34" s="11">
        <f>BP$33-$C$34</f>
        <v>0</v>
      </c>
      <c r="BQ34" s="11">
        <f>BQ$33-$C$34</f>
        <v>0</v>
      </c>
      <c r="BR34" s="11">
        <f>BR$33-$C$34</f>
        <v>18.620496985438365</v>
      </c>
      <c r="BS34" s="11">
        <f>BS$33-$C$34</f>
        <v>20.929736713312035</v>
      </c>
      <c r="BT34" s="11">
        <f>BT$33-$C$34</f>
        <v>22.254616929338226</v>
      </c>
      <c r="BU34" s="11">
        <f>BU$33-$C$34</f>
        <v>17.723612967421584</v>
      </c>
      <c r="BV34" s="11">
        <f>BV$33-$C$34</f>
        <v>14.123913996070524</v>
      </c>
      <c r="BW34" s="11">
        <f>BW$33-$C$34</f>
        <v>17.714296193055034</v>
      </c>
      <c r="BX34" s="11">
        <f>BX$33-$C$34</f>
        <v>30.197849024242174</v>
      </c>
      <c r="BY34" s="11">
        <f>BY$33-$C$34</f>
        <v>0</v>
      </c>
      <c r="BZ34" s="11">
        <f>BZ$33-$C$34</f>
        <v>0</v>
      </c>
      <c r="CA34" s="11">
        <f>CA$33-$C$34</f>
        <v>30.62882498377769</v>
      </c>
      <c r="CC34" s="50">
        <f>100*BI$8/$C$9</f>
        <v>18.194795284939467</v>
      </c>
      <c r="CD34" s="40" t="str">
        <f>ListadoUniversidades!$C$63</f>
        <v>UPF</v>
      </c>
      <c r="CF34" s="50">
        <f>100*L$19/$C$20</f>
        <v>0</v>
      </c>
      <c r="CG34" s="39" t="str">
        <f>ListadoUniversidades!$C$14</f>
        <v>UBU</v>
      </c>
      <c r="CI34" s="50">
        <f>100*L$34/$C$35</f>
        <v>0</v>
      </c>
      <c r="CJ34" s="39" t="str">
        <f>ListadoUniversidades!$C$14</f>
        <v>UBU</v>
      </c>
      <c r="CL34" s="50">
        <f>100*BL$47/$C$48</f>
        <v>83.59375</v>
      </c>
      <c r="CM34" s="40" t="str">
        <f>ListadoUniversidades!$C$66</f>
        <v>UPSA</v>
      </c>
      <c r="CO34" s="50">
        <f>100*AV$57/$C$58</f>
        <v>24.96706189816084</v>
      </c>
      <c r="CP34" s="40" t="str">
        <f>ListadoUniversidades!$C$50</f>
        <v>UMH</v>
      </c>
      <c r="CR34" s="50">
        <f>100*AC$75/$C$76</f>
        <v>4.549126353502178</v>
      </c>
      <c r="CS34" s="40" t="str">
        <f>ListadoUniversidades!$C$31</f>
        <v>UDL</v>
      </c>
    </row>
    <row r="35" spans="2:97" ht="12.75">
      <c r="B35" s="58" t="s">
        <v>345</v>
      </c>
      <c r="C35" s="58">
        <f>MAX(D34:CA34)</f>
        <v>40.623864097582015</v>
      </c>
      <c r="CC35" s="50">
        <f>100*Y$8/$C$9</f>
        <v>17.988432169322294</v>
      </c>
      <c r="CD35" s="40" t="str">
        <f>ListadoUniversidades!$C$27</f>
        <v>UDC</v>
      </c>
      <c r="CF35" s="50">
        <f>100*M$19/$C$20</f>
        <v>0</v>
      </c>
      <c r="CG35" s="40" t="str">
        <f>ListadoUniversidades!$C$15</f>
        <v>UC</v>
      </c>
      <c r="CI35" s="50">
        <f>100*M$34/$C$35</f>
        <v>0</v>
      </c>
      <c r="CJ35" s="40" t="str">
        <f>ListadoUniversidades!$C$15</f>
        <v>UC</v>
      </c>
      <c r="CL35" s="50">
        <f>100*BN$47/$C$48</f>
        <v>83.59375</v>
      </c>
      <c r="CM35" s="40" t="str">
        <f>ListadoUniversidades!$C$68</f>
        <v>UPV</v>
      </c>
      <c r="CO35" s="50">
        <f>100*AS$57/$C$58</f>
        <v>24.96706189816084</v>
      </c>
      <c r="CP35" s="40" t="str">
        <f>ListadoUniversidades!$C$47</f>
        <v>UMA</v>
      </c>
      <c r="CR35" s="50">
        <f>100*AD$75/$C$76</f>
        <v>4.549126353502178</v>
      </c>
      <c r="CS35" s="40" t="str">
        <f>ListadoUniversidades!$C$32</f>
        <v>EHU</v>
      </c>
    </row>
    <row r="36" spans="2:97" ht="12.75">
      <c r="B36" s="58"/>
      <c r="C36" s="58" t="s">
        <v>346</v>
      </c>
      <c r="D36" s="50">
        <f>100*D$34/$C$35</f>
        <v>0</v>
      </c>
      <c r="E36" s="50">
        <f>100*E$34/$C$35</f>
        <v>42.16714595155595</v>
      </c>
      <c r="F36" s="50">
        <f>100*F$34/$C$35</f>
        <v>0</v>
      </c>
      <c r="G36" s="50">
        <f>100*G$34/$C$35</f>
        <v>0</v>
      </c>
      <c r="H36" s="50">
        <f>100*H$34/$C$35</f>
        <v>0</v>
      </c>
      <c r="I36" s="50">
        <f>100*I$34/$C$35</f>
        <v>0</v>
      </c>
      <c r="J36" s="50">
        <f>100*J$34/$C$35</f>
        <v>0</v>
      </c>
      <c r="K36" s="50">
        <f>100*K$34/$C$35</f>
        <v>20.01459761123919</v>
      </c>
      <c r="L36" s="50">
        <f>100*L$34/$C$35</f>
        <v>0</v>
      </c>
      <c r="M36" s="50">
        <f>100*M$34/$C$35</f>
        <v>0</v>
      </c>
      <c r="N36" s="50">
        <f>100*N$34/$C$35</f>
        <v>49.76314579938568</v>
      </c>
      <c r="O36" s="50">
        <f>100*O$34/$C$35</f>
        <v>100</v>
      </c>
      <c r="P36" s="50">
        <f>100*P$34/$C$35</f>
        <v>0</v>
      </c>
      <c r="Q36" s="50">
        <f>100*Q$34/$C$35</f>
        <v>0</v>
      </c>
      <c r="R36" s="50">
        <f>100*R$34/$C$35</f>
        <v>0</v>
      </c>
      <c r="S36" s="50">
        <f>100*S$34/$C$35</f>
        <v>0</v>
      </c>
      <c r="T36" s="50">
        <f>100*T$34/$C$35</f>
        <v>0</v>
      </c>
      <c r="U36" s="50">
        <f>100*U$34/$C$35</f>
        <v>0</v>
      </c>
      <c r="V36" s="50">
        <f>100*V$34/$C$35</f>
        <v>36.45589999678688</v>
      </c>
      <c r="W36" s="50">
        <f>100*W$34/$C$35</f>
        <v>58.688237592399545</v>
      </c>
      <c r="X36" s="50">
        <f>100*X$34/$C$35</f>
        <v>0</v>
      </c>
      <c r="Y36" s="50">
        <f>100*Y$34/$C$35</f>
        <v>35.78697494994966</v>
      </c>
      <c r="Z36" s="50">
        <f>100*Z$34/$C$35</f>
        <v>70.91650649150942</v>
      </c>
      <c r="AA36" s="50">
        <f>100*AA$34/$C$35</f>
        <v>0</v>
      </c>
      <c r="AB36" s="50">
        <f>100*AB$34/$C$35</f>
        <v>0</v>
      </c>
      <c r="AC36" s="50">
        <f>100*AC$34/$C$35</f>
        <v>0</v>
      </c>
      <c r="AD36" s="50">
        <f>100*AD$34/$C$35</f>
        <v>57.34744431159543</v>
      </c>
      <c r="AE36" s="50">
        <f>100*AE$34/$C$35</f>
        <v>11.035161251556781</v>
      </c>
      <c r="AF36" s="50">
        <f>100*AF$34/$C$35</f>
        <v>0</v>
      </c>
      <c r="AG36" s="50">
        <f>100*AG$34/$C$35</f>
        <v>11.035161251556781</v>
      </c>
      <c r="AH36" s="50">
        <f>100*AH$34/$C$35</f>
        <v>0</v>
      </c>
      <c r="AI36" s="50">
        <f>100*AI$34/$C$35</f>
        <v>59.49267218500981</v>
      </c>
      <c r="AJ36" s="50">
        <f>100*AJ$34/$C$35</f>
        <v>23.613977269889656</v>
      </c>
      <c r="AK36" s="50">
        <f>100*AK$34/$C$35</f>
        <v>0</v>
      </c>
      <c r="AL36" s="50">
        <f>100*AL$34/$C$35</f>
        <v>0</v>
      </c>
      <c r="AM36" s="50">
        <f>100*AM$34/$C$35</f>
        <v>0</v>
      </c>
      <c r="AN36" s="50">
        <f>100*AN$34/$C$35</f>
        <v>0</v>
      </c>
      <c r="AO36" s="50">
        <f>100*AO$34/$C$35</f>
        <v>0</v>
      </c>
      <c r="AP36" s="50">
        <f>100*AP$34/$C$35</f>
        <v>0</v>
      </c>
      <c r="AQ36" s="50">
        <f>100*AQ$34/$C$35</f>
        <v>97.6960257264041</v>
      </c>
      <c r="AR36" s="50">
        <f>100*AR$34/$C$35</f>
        <v>34.81339813177792</v>
      </c>
      <c r="AS36" s="50">
        <f>100*AS$34/$C$35</f>
        <v>0</v>
      </c>
      <c r="AT36" s="50">
        <f>100*AT$34/$C$35</f>
        <v>0</v>
      </c>
      <c r="AU36" s="50">
        <f>100*AU$34/$C$35</f>
        <v>0</v>
      </c>
      <c r="AV36" s="50">
        <f>100*AV$34/$C$35</f>
        <v>0</v>
      </c>
      <c r="AW36" s="50">
        <f>100*AW$34/$C$35</f>
        <v>0</v>
      </c>
      <c r="AX36" s="50">
        <f>100*AX$34/$C$35</f>
        <v>0</v>
      </c>
      <c r="AY36" s="50">
        <f>100*AY$34/$C$35</f>
        <v>0</v>
      </c>
      <c r="AZ36" s="50">
        <f>100*AZ$34/$C$35</f>
        <v>0</v>
      </c>
      <c r="BA36" s="50">
        <f>100*BA$34/$C$35</f>
        <v>0</v>
      </c>
      <c r="BB36" s="50">
        <f>100*BB$34/$C$35</f>
        <v>11.035161251556781</v>
      </c>
      <c r="BC36" s="50">
        <f>100*BC$34/$C$35</f>
        <v>0</v>
      </c>
      <c r="BD36" s="50">
        <f>100*BD$34/$C$35</f>
        <v>0</v>
      </c>
      <c r="BE36" s="50">
        <f>100*BE$34/$C$35</f>
        <v>0</v>
      </c>
      <c r="BF36" s="50">
        <f>100*BF$34/$C$35</f>
        <v>48.720937250348044</v>
      </c>
      <c r="BG36" s="50">
        <f>100*BG$34/$C$35</f>
        <v>0</v>
      </c>
      <c r="BH36" s="50">
        <f>100*BH$34/$C$35</f>
        <v>0</v>
      </c>
      <c r="BI36" s="50">
        <f>100*BI$34/$C$35</f>
        <v>0</v>
      </c>
      <c r="BJ36" s="50">
        <f>100*BJ$34/$C$35</f>
        <v>0</v>
      </c>
      <c r="BK36" s="50">
        <f>100*BK$34/$C$35</f>
        <v>0</v>
      </c>
      <c r="BL36" s="50">
        <f>100*BL$34/$C$35</f>
        <v>0</v>
      </c>
      <c r="BM36" s="50">
        <f>100*BM$34/$C$35</f>
        <v>0</v>
      </c>
      <c r="BN36" s="50">
        <f>100*BN$34/$C$35</f>
        <v>0</v>
      </c>
      <c r="BO36" s="50">
        <f>100*BO$34/$C$35</f>
        <v>0</v>
      </c>
      <c r="BP36" s="50">
        <f>100*BP$34/$C$35</f>
        <v>0</v>
      </c>
      <c r="BQ36" s="50">
        <f>100*BQ$34/$C$35</f>
        <v>0</v>
      </c>
      <c r="BR36" s="50">
        <f>100*BR$34/$C$35</f>
        <v>45.83635111792992</v>
      </c>
      <c r="BS36" s="50">
        <f>100*BS$34/$C$35</f>
        <v>51.520792465820115</v>
      </c>
      <c r="BT36" s="50">
        <f>100*BT$34/$C$35</f>
        <v>54.782127263622</v>
      </c>
      <c r="BU36" s="50">
        <f>100*BU$34/$C$35</f>
        <v>43.62857488112884</v>
      </c>
      <c r="BV36" s="50">
        <f>100*BV$34/$C$35</f>
        <v>34.76752965238281</v>
      </c>
      <c r="BW36" s="50">
        <f>100*BW$34/$C$35</f>
        <v>43.60564064143128</v>
      </c>
      <c r="BX36" s="50">
        <f>100*BX$34/$C$35</f>
        <v>74.33524529253137</v>
      </c>
      <c r="BY36" s="50">
        <f>100*BY$34/$C$35</f>
        <v>0</v>
      </c>
      <c r="BZ36" s="50">
        <f>100*BZ$34/$C$35</f>
        <v>0</v>
      </c>
      <c r="CA36" s="50">
        <f>100*CA$34/$C$35</f>
        <v>75.39613885622653</v>
      </c>
      <c r="CC36" s="50">
        <f>100*M$8/$C$9</f>
        <v>15.554066250931001</v>
      </c>
      <c r="CD36" s="40" t="str">
        <f>ListadoUniversidades!$C$15</f>
        <v>UC</v>
      </c>
      <c r="CF36" s="50">
        <f>100*P$19/$C$20</f>
        <v>0</v>
      </c>
      <c r="CG36" s="40" t="str">
        <f>ListadoUniversidades!$C$18</f>
        <v>UCAM</v>
      </c>
      <c r="CI36" s="50">
        <f>100*P$34/$C$35</f>
        <v>0</v>
      </c>
      <c r="CJ36" s="40" t="str">
        <f>ListadoUniversidades!$C$18</f>
        <v>UCAM</v>
      </c>
      <c r="CL36" s="50">
        <f>100*BP$47/$C$48</f>
        <v>83.59375</v>
      </c>
      <c r="CM36" s="40" t="str">
        <f>ListadoUniversidades!$C$70</f>
        <v>URL</v>
      </c>
      <c r="CO36" s="50">
        <f>100*AU$57/$C$58</f>
        <v>24.96706189816084</v>
      </c>
      <c r="CP36" s="40" t="str">
        <f>ListadoUniversidades!$C$49</f>
        <v>UM</v>
      </c>
      <c r="CR36" s="50">
        <f>100*AE$75/$C$76</f>
        <v>4.549126353502178</v>
      </c>
      <c r="CS36" s="40" t="str">
        <f>ListadoUniversidades!$C$33</f>
        <v>UEM</v>
      </c>
    </row>
    <row r="37" spans="2:97" ht="12.75">
      <c r="B37" s="12"/>
      <c r="C37" s="12"/>
      <c r="D37" s="39" t="str">
        <f>ListadoUniversidades!$C$6</f>
        <v>UA</v>
      </c>
      <c r="E37" s="39" t="str">
        <f>ListadoUniversidades!$C$7</f>
        <v>UAB</v>
      </c>
      <c r="F37" s="40" t="str">
        <f>ListadoUniversidades!$C$8</f>
        <v>UAH</v>
      </c>
      <c r="G37" s="40" t="str">
        <f>ListadoUniversidades!$C$9</f>
        <v>UAL</v>
      </c>
      <c r="H37" s="40" t="str">
        <f>ListadoUniversidades!$C$10</f>
        <v>UAM</v>
      </c>
      <c r="I37" s="40" t="str">
        <f>ListadoUniversidades!$C$11</f>
        <v>UAO</v>
      </c>
      <c r="J37" s="40" t="str">
        <f>ListadoUniversidades!$C$12</f>
        <v>UAX</v>
      </c>
      <c r="K37" s="40" t="str">
        <f>ListadoUniversidades!$C$13</f>
        <v>UB</v>
      </c>
      <c r="L37" s="39" t="str">
        <f>ListadoUniversidades!$C$14</f>
        <v>UBU</v>
      </c>
      <c r="M37" s="40" t="str">
        <f>ListadoUniversidades!$C$15</f>
        <v>UC</v>
      </c>
      <c r="N37" s="40" t="str">
        <f>ListadoUniversidades!$C$16</f>
        <v>UC3M</v>
      </c>
      <c r="O37" s="40" t="str">
        <f>ListadoUniversidades!$C$17</f>
        <v>UCA</v>
      </c>
      <c r="P37" s="40" t="str">
        <f>ListadoUniversidades!$C$18</f>
        <v>UCAM</v>
      </c>
      <c r="Q37" s="40" t="str">
        <f>ListadoUniversidades!$C$19</f>
        <v>UCAV</v>
      </c>
      <c r="R37" s="40" t="str">
        <f>ListadoUniversidades!$C$20</f>
        <v>CEU-USP</v>
      </c>
      <c r="S37" s="40" t="str">
        <f>ListadoUniversidades!$C$21</f>
        <v>UCHCEU</v>
      </c>
      <c r="T37" s="40" t="str">
        <f>ListadoUniversidades!$C$22</f>
        <v>UCJC</v>
      </c>
      <c r="U37" s="40" t="str">
        <f>ListadoUniversidades!$C$23</f>
        <v>UCLM</v>
      </c>
      <c r="V37" s="40" t="str">
        <f>ListadoUniversidades!$C$24</f>
        <v>UCM</v>
      </c>
      <c r="W37" s="40" t="str">
        <f>ListadoUniversidades!$C$25</f>
        <v>UCO</v>
      </c>
      <c r="X37" s="40" t="str">
        <f>ListadoUniversidades!$C$26</f>
        <v>UCV</v>
      </c>
      <c r="Y37" s="40" t="str">
        <f>ListadoUniversidades!$C$27</f>
        <v>UDC</v>
      </c>
      <c r="Z37" s="40" t="str">
        <f>ListadoUniversidades!$C$28</f>
        <v>UDEUSTO</v>
      </c>
      <c r="AA37" s="40" t="str">
        <f>ListadoUniversidades!$C$29</f>
        <v>UDG</v>
      </c>
      <c r="AB37" s="40" t="str">
        <f>ListadoUniversidades!$C$30</f>
        <v>UDIMA</v>
      </c>
      <c r="AC37" s="40" t="str">
        <f>ListadoUniversidades!$C$31</f>
        <v>UDL</v>
      </c>
      <c r="AD37" s="40" t="str">
        <f>ListadoUniversidades!$C$32</f>
        <v>EHU</v>
      </c>
      <c r="AE37" s="40" t="str">
        <f>ListadoUniversidades!$C$33</f>
        <v>UEM</v>
      </c>
      <c r="AF37" s="40" t="str">
        <f>ListadoUniversidades!$C$34</f>
        <v>UEMC</v>
      </c>
      <c r="AG37" s="40" t="str">
        <f>ListadoUniversidades!$C$35</f>
        <v>UEX</v>
      </c>
      <c r="AH37" s="40" t="str">
        <f>ListadoUniversidades!$C$36</f>
        <v>UFV</v>
      </c>
      <c r="AI37" s="40" t="str">
        <f>ListadoUniversidades!$C$37</f>
        <v>UGR</v>
      </c>
      <c r="AJ37" s="40" t="str">
        <f>ListadoUniversidades!$C$38</f>
        <v>UHU</v>
      </c>
      <c r="AK37" s="40" t="str">
        <f>ListadoUniversidades!$C$39</f>
        <v>UIB</v>
      </c>
      <c r="AL37" s="40" t="str">
        <f>ListadoUniversidades!$C$40</f>
        <v>UIC</v>
      </c>
      <c r="AM37" s="40" t="str">
        <f>ListadoUniversidades!$C$41</f>
        <v>IE</v>
      </c>
      <c r="AN37" s="40" t="str">
        <f>ListadoUniversidades!$C$42</f>
        <v>UIMP</v>
      </c>
      <c r="AO37" s="40" t="str">
        <f>ListadoUniversidades!$C$43</f>
        <v>UJA</v>
      </c>
      <c r="AP37" s="40" t="str">
        <f>ListadoUniversidades!$C$44</f>
        <v>UJI</v>
      </c>
      <c r="AQ37" s="40" t="str">
        <f>ListadoUniversidades!$C$45</f>
        <v>ULL</v>
      </c>
      <c r="AR37" s="40" t="str">
        <f>ListadoUniversidades!$C$46</f>
        <v>ULPGC</v>
      </c>
      <c r="AS37" s="40" t="str">
        <f>ListadoUniversidades!$C$47</f>
        <v>UMA</v>
      </c>
      <c r="AT37" s="40" t="str">
        <f>ListadoUniversidades!$C$48</f>
        <v>MU</v>
      </c>
      <c r="AU37" s="40" t="str">
        <f>ListadoUniversidades!$C$49</f>
        <v>UM</v>
      </c>
      <c r="AV37" s="40" t="str">
        <f>ListadoUniversidades!$C$50</f>
        <v>UMH</v>
      </c>
      <c r="AW37" s="40" t="str">
        <f>ListadoUniversidades!$C$51</f>
        <v>UNEBRIJA</v>
      </c>
      <c r="AX37" s="40" t="str">
        <f>ListadoUniversidades!$C$52</f>
        <v>UNIRIOJA</v>
      </c>
      <c r="AY37" s="40" t="str">
        <f>ListadoUniversidades!$C$53</f>
        <v>UNAV</v>
      </c>
      <c r="AZ37" s="40" t="str">
        <f>ListadoUniversidades!$C$54</f>
        <v>UNED</v>
      </c>
      <c r="BA37" s="40" t="str">
        <f>ListadoUniversidades!$C$55</f>
        <v>UNIA</v>
      </c>
      <c r="BB37" s="40" t="str">
        <f>ListadoUniversidades!$C$56</f>
        <v>UNILEON</v>
      </c>
      <c r="BC37" s="40" t="str">
        <f>ListadoUniversidades!$C$57</f>
        <v>UNIR</v>
      </c>
      <c r="BD37" s="40" t="str">
        <f>ListadoUniversidades!$C$58</f>
        <v>UNIOVI</v>
      </c>
      <c r="BE37" s="40" t="str">
        <f>ListadoUniversidades!$C$59</f>
        <v>UOC</v>
      </c>
      <c r="BF37" s="40" t="str">
        <f>ListadoUniversidades!$C$60</f>
        <v>UPC</v>
      </c>
      <c r="BG37" s="40" t="str">
        <f>ListadoUniversidades!$C$61</f>
        <v>UPCOMILLAS</v>
      </c>
      <c r="BH37" s="40" t="str">
        <f>ListadoUniversidades!$C$62</f>
        <v>UPCT</v>
      </c>
      <c r="BI37" s="40" t="str">
        <f>ListadoUniversidades!$C$63</f>
        <v>UPF</v>
      </c>
      <c r="BJ37" s="40" t="str">
        <f>ListadoUniversidades!$C$64</f>
        <v>UPM</v>
      </c>
      <c r="BK37" s="40" t="str">
        <f>ListadoUniversidades!$C$65</f>
        <v>UPNA</v>
      </c>
      <c r="BL37" s="40" t="str">
        <f>ListadoUniversidades!$C$66</f>
        <v>UPSA</v>
      </c>
      <c r="BM37" s="40" t="str">
        <f>ListadoUniversidades!$C$67</f>
        <v>UPO</v>
      </c>
      <c r="BN37" s="40" t="str">
        <f>ListadoUniversidades!$C$68</f>
        <v>UPV</v>
      </c>
      <c r="BO37" s="40" t="str">
        <f>ListadoUniversidades!$C$69</f>
        <v>URJC</v>
      </c>
      <c r="BP37" s="40" t="str">
        <f>ListadoUniversidades!$C$70</f>
        <v>URL</v>
      </c>
      <c r="BQ37" s="40" t="str">
        <f>ListadoUniversidades!$C$71</f>
        <v>URV</v>
      </c>
      <c r="BR37" s="40" t="str">
        <f>ListadoUniversidades!$C$72</f>
        <v>US</v>
      </c>
      <c r="BS37" s="40" t="str">
        <f>ListadoUniversidades!$C$73</f>
        <v>USAL</v>
      </c>
      <c r="BT37" s="40" t="str">
        <f>ListadoUniversidades!$C$74</f>
        <v>USC</v>
      </c>
      <c r="BU37" s="40" t="str">
        <f>ListadoUniversidades!$C$75</f>
        <v>USJ</v>
      </c>
      <c r="BV37" s="40" t="str">
        <f>ListadoUniversidades!$C$76</f>
        <v>UV (Valencia)</v>
      </c>
      <c r="BW37" s="40" t="str">
        <f>ListadoUniversidades!$C$77</f>
        <v>UV</v>
      </c>
      <c r="BX37" s="40" t="str">
        <f>ListadoUniversidades!$C$78</f>
        <v>UVA (Valladolid)</v>
      </c>
      <c r="BY37" s="40" t="str">
        <f>ListadoUniversidades!$C$79</f>
        <v>UVIC</v>
      </c>
      <c r="BZ37" s="40" t="str">
        <f>ListadoUniversidades!$C$80</f>
        <v>VIU</v>
      </c>
      <c r="CA37" s="40" t="str">
        <f>ListadoUniversidades!$C$81</f>
        <v>UZ</v>
      </c>
      <c r="CC37" s="50">
        <f>100*R$8/$C$9</f>
        <v>15.554066250931001</v>
      </c>
      <c r="CD37" s="40" t="str">
        <f>ListadoUniversidades!$C$20</f>
        <v>CEU-USP</v>
      </c>
      <c r="CF37" s="50">
        <f>100*Q$19/$C$20</f>
        <v>0</v>
      </c>
      <c r="CG37" s="40" t="str">
        <f>ListadoUniversidades!$C$19</f>
        <v>UCAV</v>
      </c>
      <c r="CI37" s="50">
        <f>100*Q$34/$C$35</f>
        <v>0</v>
      </c>
      <c r="CJ37" s="40" t="str">
        <f>ListadoUniversidades!$C$19</f>
        <v>UCAV</v>
      </c>
      <c r="CL37" s="50">
        <f>100*BQ$47/$C$48</f>
        <v>83.59375</v>
      </c>
      <c r="CM37" s="40" t="str">
        <f>ListadoUniversidades!$C$71</f>
        <v>URV</v>
      </c>
      <c r="CO37" s="50">
        <f>100*AR$57/$C$58</f>
        <v>24.96706189816084</v>
      </c>
      <c r="CP37" s="40" t="str">
        <f>ListadoUniversidades!$C$46</f>
        <v>ULPGC</v>
      </c>
      <c r="CR37" s="50">
        <f>100*AF$75/$C$76</f>
        <v>4.549126353502178</v>
      </c>
      <c r="CS37" s="40" t="str">
        <f>ListadoUniversidades!$C$34</f>
        <v>UEMC</v>
      </c>
    </row>
    <row r="38" spans="81:97" ht="12.75">
      <c r="CC38" s="50">
        <f>100*AA$8/$C$9</f>
        <v>15.554066250931001</v>
      </c>
      <c r="CD38" s="40" t="str">
        <f>ListadoUniversidades!$C$29</f>
        <v>UDG</v>
      </c>
      <c r="CF38" s="50">
        <f>100*R$19/$C$20</f>
        <v>0</v>
      </c>
      <c r="CG38" s="40" t="str">
        <f>ListadoUniversidades!$C$20</f>
        <v>CEU-USP</v>
      </c>
      <c r="CI38" s="50">
        <f>100*R$34/$C$35</f>
        <v>0</v>
      </c>
      <c r="CJ38" s="40" t="str">
        <f>ListadoUniversidades!$C$20</f>
        <v>CEU-USP</v>
      </c>
      <c r="CL38" s="50">
        <f>100*BS$47/$C$48</f>
        <v>83.59375</v>
      </c>
      <c r="CM38" s="40" t="str">
        <f>ListadoUniversidades!$C$73</f>
        <v>USAL</v>
      </c>
      <c r="CO38" s="50">
        <f>100*AP$57/$C$58</f>
        <v>24.96706189816084</v>
      </c>
      <c r="CP38" s="40" t="str">
        <f>ListadoUniversidades!$C$44</f>
        <v>UJI</v>
      </c>
      <c r="CR38" s="50">
        <f>100*AG$75/$C$76</f>
        <v>4.549126353502178</v>
      </c>
      <c r="CS38" s="40" t="str">
        <f>ListadoUniversidades!$C$35</f>
        <v>UEX</v>
      </c>
    </row>
    <row r="39" spans="81:97" ht="12.75">
      <c r="CC39" s="50">
        <f>100*AC$8/$C$9</f>
        <v>15.554066250931001</v>
      </c>
      <c r="CD39" s="40" t="str">
        <f>ListadoUniversidades!$C$31</f>
        <v>UDL</v>
      </c>
      <c r="CF39" s="50">
        <f>100*S$19/$C$20</f>
        <v>0</v>
      </c>
      <c r="CG39" s="40" t="str">
        <f>ListadoUniversidades!$C$21</f>
        <v>UCHCEU</v>
      </c>
      <c r="CI39" s="50">
        <f>100*S$34/$C$35</f>
        <v>0</v>
      </c>
      <c r="CJ39" s="40" t="str">
        <f>ListadoUniversidades!$C$21</f>
        <v>UCHCEU</v>
      </c>
      <c r="CL39" s="50">
        <f>100*BU$47/$C$48</f>
        <v>83.59375</v>
      </c>
      <c r="CM39" s="40" t="str">
        <f>ListadoUniversidades!$C$75</f>
        <v>USJ</v>
      </c>
      <c r="CO39" s="50">
        <f>100*AN$57/$C$58</f>
        <v>24.96706189816084</v>
      </c>
      <c r="CP39" s="40" t="str">
        <f>ListadoUniversidades!$C$42</f>
        <v>UIMP</v>
      </c>
      <c r="CR39" s="50">
        <f>100*AH$75/$C$76</f>
        <v>4.549126353502178</v>
      </c>
      <c r="CS39" s="40" t="str">
        <f>ListadoUniversidades!$C$36</f>
        <v>UFV</v>
      </c>
    </row>
    <row r="40" spans="1:97" ht="12.75">
      <c r="A40" s="59" t="str">
        <f>'suma puntuaciones en % '!B19</f>
        <v>Tecnológicos</v>
      </c>
      <c r="B40" s="60" t="str">
        <f>'suma puntuaciones en % '!C19</f>
        <v>Sistema operativo propio</v>
      </c>
      <c r="C40" s="61" t="str">
        <f>'suma puntuaciones en % '!D19</f>
        <v>¿Mantienen una distribución propia de un sistema operativo libre?</v>
      </c>
      <c r="D40" s="12">
        <f>'suma puntuaciones en % '!E19</f>
        <v>0</v>
      </c>
      <c r="E40" s="12">
        <f>'suma puntuaciones en % '!F19</f>
        <v>0</v>
      </c>
      <c r="F40" s="12">
        <f>'suma puntuaciones en % '!G19</f>
        <v>0</v>
      </c>
      <c r="G40" s="12">
        <f>'suma puntuaciones en % '!H19</f>
        <v>0</v>
      </c>
      <c r="H40" s="12">
        <f>'suma puntuaciones en % '!I19</f>
        <v>0</v>
      </c>
      <c r="I40" s="12">
        <f>'suma puntuaciones en % '!J19</f>
        <v>0</v>
      </c>
      <c r="J40" s="12">
        <f>'suma puntuaciones en % '!K19</f>
        <v>0</v>
      </c>
      <c r="K40" s="12">
        <f>'suma puntuaciones en % '!L19</f>
        <v>0</v>
      </c>
      <c r="L40" s="12">
        <f>'suma puntuaciones en % '!M19</f>
        <v>0</v>
      </c>
      <c r="M40" s="12">
        <f>'suma puntuaciones en % '!N19</f>
        <v>0</v>
      </c>
      <c r="N40" s="12">
        <f>'suma puntuaciones en % '!O19</f>
        <v>0</v>
      </c>
      <c r="O40" s="12">
        <f>'suma puntuaciones en % '!P19</f>
        <v>0</v>
      </c>
      <c r="P40" s="12">
        <f>'suma puntuaciones en % '!Q19</f>
        <v>0</v>
      </c>
      <c r="Q40" s="12">
        <f>'suma puntuaciones en % '!R19</f>
        <v>0</v>
      </c>
      <c r="R40" s="12">
        <f>'suma puntuaciones en % '!S19</f>
        <v>0</v>
      </c>
      <c r="S40" s="12">
        <f>'suma puntuaciones en % '!T19</f>
        <v>0</v>
      </c>
      <c r="T40" s="12">
        <f>'suma puntuaciones en % '!U19</f>
        <v>0</v>
      </c>
      <c r="U40" s="12">
        <f>'suma puntuaciones en % '!V19</f>
        <v>0</v>
      </c>
      <c r="V40" s="12">
        <f>'suma puntuaciones en % '!W19</f>
        <v>0</v>
      </c>
      <c r="W40" s="12">
        <f>'suma puntuaciones en % '!X19</f>
        <v>0</v>
      </c>
      <c r="X40" s="12">
        <f>'suma puntuaciones en % '!Y19</f>
        <v>0</v>
      </c>
      <c r="Y40" s="12">
        <f>'suma puntuaciones en % '!Z19</f>
        <v>0</v>
      </c>
      <c r="Z40" s="12">
        <f>'suma puntuaciones en % '!AA19</f>
        <v>0</v>
      </c>
      <c r="AA40" s="12">
        <f>'suma puntuaciones en % '!AB19</f>
        <v>0</v>
      </c>
      <c r="AB40" s="12">
        <f>'suma puntuaciones en % '!AC19</f>
        <v>0</v>
      </c>
      <c r="AC40" s="12">
        <f>'suma puntuaciones en % '!AD19</f>
        <v>0</v>
      </c>
      <c r="AD40" s="12">
        <f>'suma puntuaciones en % '!AE19</f>
        <v>1.9612726480293878</v>
      </c>
      <c r="AE40" s="12">
        <f>'suma puntuaciones en % '!AF19</f>
        <v>0</v>
      </c>
      <c r="AF40" s="12">
        <f>'suma puntuaciones en % '!AG19</f>
        <v>0</v>
      </c>
      <c r="AG40" s="12">
        <f>'suma puntuaciones en % '!AH19</f>
        <v>0</v>
      </c>
      <c r="AH40" s="12">
        <f>'suma puntuaciones en % '!AI19</f>
        <v>0</v>
      </c>
      <c r="AI40" s="12">
        <f>'suma puntuaciones en % '!AJ19</f>
        <v>0</v>
      </c>
      <c r="AJ40" s="12">
        <f>'suma puntuaciones en % '!AK19</f>
        <v>0</v>
      </c>
      <c r="AK40" s="12">
        <f>'suma puntuaciones en % '!AL19</f>
        <v>0</v>
      </c>
      <c r="AL40" s="12">
        <f>'suma puntuaciones en % '!AM19</f>
        <v>0</v>
      </c>
      <c r="AM40" s="12">
        <f>'suma puntuaciones en % '!AN19</f>
        <v>0</v>
      </c>
      <c r="AN40" s="12">
        <f>'suma puntuaciones en % '!AO19</f>
        <v>0</v>
      </c>
      <c r="AO40" s="12">
        <f>'suma puntuaciones en % '!AP19</f>
        <v>0</v>
      </c>
      <c r="AP40" s="12">
        <f>'suma puntuaciones en % '!AQ19</f>
        <v>0</v>
      </c>
      <c r="AQ40" s="12">
        <f>'suma puntuaciones en % '!AR19</f>
        <v>1.9612726480293878</v>
      </c>
      <c r="AR40" s="12">
        <f>'suma puntuaciones en % '!AS19</f>
        <v>0</v>
      </c>
      <c r="AS40" s="12">
        <f>'suma puntuaciones en % '!AT19</f>
        <v>0</v>
      </c>
      <c r="AT40" s="12">
        <f>'suma puntuaciones en % '!AU19</f>
        <v>0</v>
      </c>
      <c r="AU40" s="12">
        <f>'suma puntuaciones en % '!AV19</f>
        <v>0</v>
      </c>
      <c r="AV40" s="12">
        <f>'suma puntuaciones en % '!AW19</f>
        <v>0</v>
      </c>
      <c r="AW40" s="12">
        <f>'suma puntuaciones en % '!AX19</f>
        <v>0</v>
      </c>
      <c r="AX40" s="12">
        <f>'suma puntuaciones en % '!AY19</f>
        <v>0</v>
      </c>
      <c r="AY40" s="12">
        <f>'suma puntuaciones en % '!AZ19</f>
        <v>0</v>
      </c>
      <c r="AZ40" s="12">
        <f>'suma puntuaciones en % '!BA19</f>
        <v>0</v>
      </c>
      <c r="BA40" s="12">
        <f>'suma puntuaciones en % '!BB19</f>
        <v>0</v>
      </c>
      <c r="BB40" s="12">
        <f>'suma puntuaciones en % '!BC19</f>
        <v>0</v>
      </c>
      <c r="BC40" s="12">
        <f>'suma puntuaciones en % '!BD19</f>
        <v>0</v>
      </c>
      <c r="BD40" s="12">
        <f>'suma puntuaciones en % '!BE19</f>
        <v>0</v>
      </c>
      <c r="BE40" s="12">
        <f>'suma puntuaciones en % '!BF19</f>
        <v>0</v>
      </c>
      <c r="BF40" s="12">
        <f>'suma puntuaciones en % '!BG19</f>
        <v>0</v>
      </c>
      <c r="BG40" s="12">
        <f>'suma puntuaciones en % '!BH19</f>
        <v>0</v>
      </c>
      <c r="BH40" s="12">
        <f>'suma puntuaciones en % '!BI19</f>
        <v>0</v>
      </c>
      <c r="BI40" s="12">
        <f>'suma puntuaciones en % '!BJ19</f>
        <v>0</v>
      </c>
      <c r="BJ40" s="12">
        <f>'suma puntuaciones en % '!BK19</f>
        <v>0</v>
      </c>
      <c r="BK40" s="12">
        <f>'suma puntuaciones en % '!BL19</f>
        <v>0</v>
      </c>
      <c r="BL40" s="12">
        <f>'suma puntuaciones en % '!BM19</f>
        <v>0</v>
      </c>
      <c r="BM40" s="12">
        <f>'suma puntuaciones en % '!BN19</f>
        <v>0</v>
      </c>
      <c r="BN40" s="12">
        <f>'suma puntuaciones en % '!BO19</f>
        <v>0</v>
      </c>
      <c r="BO40" s="12">
        <f>'suma puntuaciones en % '!BP19</f>
        <v>0</v>
      </c>
      <c r="BP40" s="12">
        <f>'suma puntuaciones en % '!BQ19</f>
        <v>0</v>
      </c>
      <c r="BQ40" s="12">
        <f>'suma puntuaciones en % '!BR19</f>
        <v>0</v>
      </c>
      <c r="BR40" s="12">
        <f>'suma puntuaciones en % '!BS19</f>
        <v>0</v>
      </c>
      <c r="BS40" s="12">
        <f>'suma puntuaciones en % '!BT19</f>
        <v>0</v>
      </c>
      <c r="BT40" s="12">
        <f>'suma puntuaciones en % '!BU19</f>
        <v>0</v>
      </c>
      <c r="BU40" s="12">
        <f>'suma puntuaciones en % '!BV19</f>
        <v>0</v>
      </c>
      <c r="BV40" s="12">
        <f>'suma puntuaciones en % '!BW19</f>
        <v>0</v>
      </c>
      <c r="BW40" s="12">
        <f>'suma puntuaciones en % '!BX19</f>
        <v>0</v>
      </c>
      <c r="BX40" s="12">
        <f>'suma puntuaciones en % '!BY19</f>
        <v>1.9612726480293878</v>
      </c>
      <c r="BY40" s="12">
        <f>'suma puntuaciones en % '!BZ19</f>
        <v>0</v>
      </c>
      <c r="BZ40" s="12">
        <f>'suma puntuaciones en % '!CA19</f>
        <v>0</v>
      </c>
      <c r="CA40" s="12">
        <f>'suma puntuaciones en % '!CB19</f>
        <v>0</v>
      </c>
      <c r="CC40" s="50">
        <f>100*AK$8/$C$9</f>
        <v>15.554066250931001</v>
      </c>
      <c r="CD40" s="40" t="str">
        <f>ListadoUniversidades!$C$39</f>
        <v>UIB</v>
      </c>
      <c r="CF40" s="50">
        <f>100*T$19/$C$20</f>
        <v>0</v>
      </c>
      <c r="CG40" s="40" t="str">
        <f>ListadoUniversidades!$C$22</f>
        <v>UCJC</v>
      </c>
      <c r="CI40" s="50">
        <f>100*T$34/$C$35</f>
        <v>0</v>
      </c>
      <c r="CJ40" s="40" t="str">
        <f>ListadoUniversidades!$C$22</f>
        <v>UCJC</v>
      </c>
      <c r="CL40" s="50">
        <f>100*BV$47/$C$48</f>
        <v>83.59375</v>
      </c>
      <c r="CM40" s="40" t="str">
        <f>ListadoUniversidades!$C$76</f>
        <v>UV (Valencia)</v>
      </c>
      <c r="CO40" s="50">
        <f>100*AK$57/$C$58</f>
        <v>24.96706189816084</v>
      </c>
      <c r="CP40" s="40" t="str">
        <f>ListadoUniversidades!$C$39</f>
        <v>UIB</v>
      </c>
      <c r="CR40" s="50">
        <f>100*AK$75/$C$76</f>
        <v>4.549126353502178</v>
      </c>
      <c r="CS40" s="40" t="str">
        <f>ListadoUniversidades!$C$39</f>
        <v>UIB</v>
      </c>
    </row>
    <row r="41" spans="1:97" ht="12.75">
      <c r="A41" s="62"/>
      <c r="B41" s="63" t="str">
        <f>'suma puntuaciones en % '!C20</f>
        <v>Campus virtual</v>
      </c>
      <c r="C41" s="64" t="str">
        <f>'suma puntuaciones en % '!D20</f>
        <v>¿Disponen de un área de trabajo y comunicación entre estudiantes y profesores a través de Internet? (campus virtual, área virtual...)</v>
      </c>
      <c r="D41" s="12">
        <f>'suma puntuaciones en % '!E20</f>
        <v>2.5216362617520702</v>
      </c>
      <c r="E41" s="12">
        <f>'suma puntuaciones en % '!F20</f>
        <v>2.5216362617520702</v>
      </c>
      <c r="F41" s="12">
        <f>'suma puntuaciones en % '!G20</f>
        <v>2.5216362617520702</v>
      </c>
      <c r="G41" s="12">
        <f>'suma puntuaciones en % '!H20</f>
        <v>2.5216362617520702</v>
      </c>
      <c r="H41" s="12">
        <f>'suma puntuaciones en % '!I20</f>
        <v>2.5216362617520702</v>
      </c>
      <c r="I41" s="12">
        <f>'suma puntuaciones en % '!J20</f>
        <v>2.5216362617520702</v>
      </c>
      <c r="J41" s="12">
        <f>'suma puntuaciones en % '!K20</f>
        <v>2.5216362617520702</v>
      </c>
      <c r="K41" s="12">
        <f>'suma puntuaciones en % '!L20</f>
        <v>2.5216362617520702</v>
      </c>
      <c r="L41" s="12">
        <f>'suma puntuaciones en % '!M20</f>
        <v>2.5216362617520702</v>
      </c>
      <c r="M41" s="12">
        <f>'suma puntuaciones en % '!N20</f>
        <v>2.5216362617520702</v>
      </c>
      <c r="N41" s="12">
        <f>'suma puntuaciones en % '!O20</f>
        <v>2.5216362617520702</v>
      </c>
      <c r="O41" s="12">
        <f>'suma puntuaciones en % '!P20</f>
        <v>2.5216362617520702</v>
      </c>
      <c r="P41" s="12">
        <f>'suma puntuaciones en % '!Q20</f>
        <v>2.5216362617520702</v>
      </c>
      <c r="Q41" s="12">
        <f>'suma puntuaciones en % '!R20</f>
        <v>2.5216362617520702</v>
      </c>
      <c r="R41" s="12">
        <f>'suma puntuaciones en % '!S20</f>
        <v>2.5216362617520702</v>
      </c>
      <c r="S41" s="12">
        <f>'suma puntuaciones en % '!T20</f>
        <v>0</v>
      </c>
      <c r="T41" s="12">
        <f>'suma puntuaciones en % '!U20</f>
        <v>2.5216362617520702</v>
      </c>
      <c r="U41" s="12">
        <f>'suma puntuaciones en % '!V20</f>
        <v>2.5216362617520702</v>
      </c>
      <c r="V41" s="12">
        <f>'suma puntuaciones en % '!W20</f>
        <v>2.5216362617520702</v>
      </c>
      <c r="W41" s="12">
        <f>'suma puntuaciones en % '!X20</f>
        <v>2.5216362617520702</v>
      </c>
      <c r="X41" s="12">
        <f>'suma puntuaciones en % '!Y20</f>
        <v>2.5216362617520702</v>
      </c>
      <c r="Y41" s="12">
        <f>'suma puntuaciones en % '!Z20</f>
        <v>2.5216362617520702</v>
      </c>
      <c r="Z41" s="12">
        <f>'suma puntuaciones en % '!AA20</f>
        <v>2.5216362617520702</v>
      </c>
      <c r="AA41" s="12">
        <f>'suma puntuaciones en % '!AB20</f>
        <v>2.5216362617520702</v>
      </c>
      <c r="AB41" s="12">
        <f>'suma puntuaciones en % '!AC20</f>
        <v>2.5216362617520702</v>
      </c>
      <c r="AC41" s="12">
        <f>'suma puntuaciones en % '!AD20</f>
        <v>2.5216362617520702</v>
      </c>
      <c r="AD41" s="12">
        <f>'suma puntuaciones en % '!AE20</f>
        <v>2.5216362617520702</v>
      </c>
      <c r="AE41" s="12">
        <f>'suma puntuaciones en % '!AF20</f>
        <v>2.5216362617520702</v>
      </c>
      <c r="AF41" s="12">
        <f>'suma puntuaciones en % '!AG20</f>
        <v>2.5216362617520702</v>
      </c>
      <c r="AG41" s="12">
        <f>'suma puntuaciones en % '!AH20</f>
        <v>2.5216362617520702</v>
      </c>
      <c r="AH41" s="12">
        <f>'suma puntuaciones en % '!AI20</f>
        <v>2.5216362617520702</v>
      </c>
      <c r="AI41" s="12">
        <f>'suma puntuaciones en % '!AJ20</f>
        <v>2.5216362617520702</v>
      </c>
      <c r="AJ41" s="12">
        <f>'suma puntuaciones en % '!AK20</f>
        <v>2.5216362617520702</v>
      </c>
      <c r="AK41" s="12">
        <f>'suma puntuaciones en % '!AL20</f>
        <v>2.5216362617520702</v>
      </c>
      <c r="AL41" s="12">
        <f>'suma puntuaciones en % '!AM20</f>
        <v>0</v>
      </c>
      <c r="AM41" s="12">
        <f>'suma puntuaciones en % '!AN20</f>
        <v>2.5216362617520702</v>
      </c>
      <c r="AN41" s="12">
        <f>'suma puntuaciones en % '!AO20</f>
        <v>2.5216362617520702</v>
      </c>
      <c r="AO41" s="12">
        <f>'suma puntuaciones en % '!AP20</f>
        <v>2.5216362617520702</v>
      </c>
      <c r="AP41" s="12">
        <f>'suma puntuaciones en % '!AQ20</f>
        <v>2.5216362617520702</v>
      </c>
      <c r="AQ41" s="12">
        <f>'suma puntuaciones en % '!AR20</f>
        <v>2.5216362617520702</v>
      </c>
      <c r="AR41" s="12">
        <f>'suma puntuaciones en % '!AS20</f>
        <v>2.5216362617520702</v>
      </c>
      <c r="AS41" s="12">
        <f>'suma puntuaciones en % '!AT20</f>
        <v>2.5216362617520702</v>
      </c>
      <c r="AT41" s="12">
        <f>'suma puntuaciones en % '!AU20</f>
        <v>2.5216362617520702</v>
      </c>
      <c r="AU41" s="12">
        <f>'suma puntuaciones en % '!AV20</f>
        <v>2.5216362617520702</v>
      </c>
      <c r="AV41" s="12">
        <f>'suma puntuaciones en % '!AW20</f>
        <v>2.5216362617520702</v>
      </c>
      <c r="AW41" s="12">
        <f>'suma puntuaciones en % '!AX20</f>
        <v>2.5216362617520702</v>
      </c>
      <c r="AX41" s="12">
        <f>'suma puntuaciones en % '!AY20</f>
        <v>2.5216362617520702</v>
      </c>
      <c r="AY41" s="12">
        <f>'suma puntuaciones en % '!AZ20</f>
        <v>2.5216362617520702</v>
      </c>
      <c r="AZ41" s="12">
        <f>'suma puntuaciones en % '!BA20</f>
        <v>2.5216362617520702</v>
      </c>
      <c r="BA41" s="12">
        <f>'suma puntuaciones en % '!BB20</f>
        <v>2.5216362617520702</v>
      </c>
      <c r="BB41" s="12">
        <f>'suma puntuaciones en % '!BC20</f>
        <v>2.5216362617520702</v>
      </c>
      <c r="BC41" s="12">
        <f>'suma puntuaciones en % '!BD20</f>
        <v>2.5216362617520702</v>
      </c>
      <c r="BD41" s="12">
        <f>'suma puntuaciones en % '!BE20</f>
        <v>2.5216362617520702</v>
      </c>
      <c r="BE41" s="12">
        <f>'suma puntuaciones en % '!BF20</f>
        <v>2.5216362617520702</v>
      </c>
      <c r="BF41" s="12">
        <f>'suma puntuaciones en % '!BG20</f>
        <v>2.5216362617520702</v>
      </c>
      <c r="BG41" s="12">
        <f>'suma puntuaciones en % '!BH20</f>
        <v>2.5216362617520702</v>
      </c>
      <c r="BH41" s="12">
        <f>'suma puntuaciones en % '!BI20</f>
        <v>2.5216362617520702</v>
      </c>
      <c r="BI41" s="12">
        <f>'suma puntuaciones en % '!BJ20</f>
        <v>2.5216362617520702</v>
      </c>
      <c r="BJ41" s="12">
        <f>'suma puntuaciones en % '!BK20</f>
        <v>2.5216362617520702</v>
      </c>
      <c r="BK41" s="12">
        <f>'suma puntuaciones en % '!BL20</f>
        <v>2.5216362617520702</v>
      </c>
      <c r="BL41" s="12">
        <f>'suma puntuaciones en % '!BM20</f>
        <v>2.5216362617520702</v>
      </c>
      <c r="BM41" s="12">
        <f>'suma puntuaciones en % '!BN20</f>
        <v>2.5216362617520702</v>
      </c>
      <c r="BN41" s="12">
        <f>'suma puntuaciones en % '!BO20</f>
        <v>2.5216362617520702</v>
      </c>
      <c r="BO41" s="12">
        <f>'suma puntuaciones en % '!BP20</f>
        <v>2.5216362617520702</v>
      </c>
      <c r="BP41" s="12">
        <f>'suma puntuaciones en % '!BQ20</f>
        <v>2.5216362617520702</v>
      </c>
      <c r="BQ41" s="12">
        <f>'suma puntuaciones en % '!BR20</f>
        <v>2.5216362617520702</v>
      </c>
      <c r="BR41" s="12">
        <f>'suma puntuaciones en % '!BS20</f>
        <v>2.5216362617520702</v>
      </c>
      <c r="BS41" s="12">
        <f>'suma puntuaciones en % '!BT20</f>
        <v>2.5216362617520702</v>
      </c>
      <c r="BT41" s="12">
        <f>'suma puntuaciones en % '!BU20</f>
        <v>2.5216362617520702</v>
      </c>
      <c r="BU41" s="12">
        <f>'suma puntuaciones en % '!BV20</f>
        <v>2.5216362617520702</v>
      </c>
      <c r="BV41" s="12">
        <f>'suma puntuaciones en % '!BW20</f>
        <v>2.5216362617520702</v>
      </c>
      <c r="BW41" s="12">
        <f>'suma puntuaciones en % '!BX20</f>
        <v>2.5216362617520702</v>
      </c>
      <c r="BX41" s="12">
        <f>'suma puntuaciones en % '!BY20</f>
        <v>2.5216362617520702</v>
      </c>
      <c r="BY41" s="12">
        <f>'suma puntuaciones en % '!BZ20</f>
        <v>2.5216362617520702</v>
      </c>
      <c r="BZ41" s="12">
        <f>'suma puntuaciones en % '!CA20</f>
        <v>2.5216362617520702</v>
      </c>
      <c r="CA41" s="12">
        <f>'suma puntuaciones en % '!CB20</f>
        <v>2.5216362617520702</v>
      </c>
      <c r="CC41" s="50">
        <f>100*AM$8/$C$9</f>
        <v>15.554066250931001</v>
      </c>
      <c r="CD41" s="40" t="str">
        <f>ListadoUniversidades!$C$41</f>
        <v>IE</v>
      </c>
      <c r="CF41" s="50">
        <f>100*U$19/$C$20</f>
        <v>0</v>
      </c>
      <c r="CG41" s="40" t="str">
        <f>ListadoUniversidades!$C$23</f>
        <v>UCLM</v>
      </c>
      <c r="CI41" s="50">
        <f>100*U$34/$C$35</f>
        <v>0</v>
      </c>
      <c r="CJ41" s="40" t="str">
        <f>ListadoUniversidades!$C$23</f>
        <v>UCLM</v>
      </c>
      <c r="CL41" s="50">
        <f>100*BW$47/$C$48</f>
        <v>83.59375</v>
      </c>
      <c r="CM41" s="40" t="str">
        <f>ListadoUniversidades!$C$77</f>
        <v>UV</v>
      </c>
      <c r="CO41" s="50">
        <f>100*AJ$57/$C$58</f>
        <v>24.96706189816084</v>
      </c>
      <c r="CP41" s="40" t="str">
        <f>ListadoUniversidades!$C$38</f>
        <v>UHU</v>
      </c>
      <c r="CR41" s="50">
        <f>100*AL$75/$C$76</f>
        <v>4.549126353502178</v>
      </c>
      <c r="CS41" s="40" t="str">
        <f>ListadoUniversidades!$C$40</f>
        <v>UIC</v>
      </c>
    </row>
    <row r="42" spans="1:97" ht="12.75">
      <c r="A42" s="62"/>
      <c r="B42" s="63" t="str">
        <f>'suma puntuaciones en % '!C21</f>
        <v>Software del campus virtual</v>
      </c>
      <c r="C42" s="64" t="str">
        <f>'suma puntuaciones en % '!D21</f>
        <v>¿El campus virtual/área virtual se ha desarrollado con software libre?</v>
      </c>
      <c r="D42" s="12">
        <f>'suma puntuaciones en % '!E21</f>
        <v>0</v>
      </c>
      <c r="E42" s="12">
        <f>'suma puntuaciones en % '!F21</f>
        <v>4.109333167299673</v>
      </c>
      <c r="F42" s="12">
        <f>'suma puntuaciones en % '!G21</f>
        <v>0</v>
      </c>
      <c r="G42" s="12">
        <f>'suma puntuaciones en % '!H21</f>
        <v>0</v>
      </c>
      <c r="H42" s="12">
        <f>'suma puntuaciones en % '!I21</f>
        <v>4.109333167299673</v>
      </c>
      <c r="I42" s="12">
        <f>'suma puntuaciones en % '!J21</f>
        <v>0</v>
      </c>
      <c r="J42" s="12">
        <f>'suma puntuaciones en % '!K21</f>
        <v>0</v>
      </c>
      <c r="K42" s="12">
        <f>'suma puntuaciones en % '!L21</f>
        <v>4.109333167299673</v>
      </c>
      <c r="L42" s="12">
        <f>'suma puntuaciones en % '!M21</f>
        <v>0</v>
      </c>
      <c r="M42" s="12">
        <f>'suma puntuaciones en % '!N21</f>
        <v>0</v>
      </c>
      <c r="N42" s="12">
        <f>'suma puntuaciones en % '!O21</f>
        <v>4.109333167299673</v>
      </c>
      <c r="O42" s="12">
        <f>'suma puntuaciones en % '!P21</f>
        <v>4.109333167299673</v>
      </c>
      <c r="P42" s="12">
        <f>'suma puntuaciones en % '!Q21</f>
        <v>0</v>
      </c>
      <c r="Q42" s="12">
        <f>'suma puntuaciones en % '!R21</f>
        <v>0</v>
      </c>
      <c r="R42" s="12">
        <f>'suma puntuaciones en % '!S21</f>
        <v>0</v>
      </c>
      <c r="S42" s="12">
        <f>'suma puntuaciones en % '!T21</f>
        <v>0</v>
      </c>
      <c r="T42" s="12">
        <f>'suma puntuaciones en % '!U21</f>
        <v>4.109333167299673</v>
      </c>
      <c r="U42" s="12">
        <f>'suma puntuaciones en % '!V21</f>
        <v>4.109333167299673</v>
      </c>
      <c r="V42" s="12">
        <f>'suma puntuaciones en % '!W21</f>
        <v>4.109333167299673</v>
      </c>
      <c r="W42" s="12">
        <f>'suma puntuaciones en % '!X21</f>
        <v>4.109333167299673</v>
      </c>
      <c r="X42" s="12">
        <f>'suma puntuaciones en % '!Y21</f>
        <v>4.109333167299673</v>
      </c>
      <c r="Y42" s="12">
        <f>'suma puntuaciones en % '!Z21</f>
        <v>4.109333167299673</v>
      </c>
      <c r="Z42" s="12">
        <f>'suma puntuaciones en % '!AA21</f>
        <v>4.109333167299673</v>
      </c>
      <c r="AA42" s="12">
        <f>'suma puntuaciones en % '!AB21</f>
        <v>0</v>
      </c>
      <c r="AB42" s="12">
        <f>'suma puntuaciones en % '!AC21</f>
        <v>4.109333167299673</v>
      </c>
      <c r="AC42" s="12">
        <f>'suma puntuaciones en % '!AD21</f>
        <v>4.109333167299673</v>
      </c>
      <c r="AD42" s="12">
        <f>'suma puntuaciones en % '!AE21</f>
        <v>4.109333167299673</v>
      </c>
      <c r="AE42" s="12">
        <f>'suma puntuaciones en % '!AF21</f>
        <v>4.109333167299673</v>
      </c>
      <c r="AF42" s="12">
        <f>'suma puntuaciones en % '!AG21</f>
        <v>0</v>
      </c>
      <c r="AG42" s="12">
        <f>'suma puntuaciones en % '!AH21</f>
        <v>4.109333167299673</v>
      </c>
      <c r="AH42" s="12">
        <f>'suma puntuaciones en % '!AI21</f>
        <v>0</v>
      </c>
      <c r="AI42" s="12">
        <f>'suma puntuaciones en % '!AJ21</f>
        <v>4.109333167299673</v>
      </c>
      <c r="AJ42" s="12">
        <f>'suma puntuaciones en % '!AK21</f>
        <v>4.109333167299673</v>
      </c>
      <c r="AK42" s="12">
        <f>'suma puntuaciones en % '!AL21</f>
        <v>4.109333167299673</v>
      </c>
      <c r="AL42" s="12">
        <f>'suma puntuaciones en % '!AM21</f>
        <v>4.109333167299673</v>
      </c>
      <c r="AM42" s="12">
        <f>'suma puntuaciones en % '!AN21</f>
        <v>0</v>
      </c>
      <c r="AN42" s="12">
        <f>'suma puntuaciones en % '!AO21</f>
        <v>0</v>
      </c>
      <c r="AO42" s="12">
        <f>'suma puntuaciones en % '!AP21</f>
        <v>4.109333167299673</v>
      </c>
      <c r="AP42" s="12">
        <f>'suma puntuaciones en % '!AQ21</f>
        <v>4.109333167299673</v>
      </c>
      <c r="AQ42" s="12">
        <f>'suma puntuaciones en % '!AR21</f>
        <v>4.109333167299673</v>
      </c>
      <c r="AR42" s="12">
        <f>'suma puntuaciones en % '!AS21</f>
        <v>4.109333167299673</v>
      </c>
      <c r="AS42" s="12">
        <f>'suma puntuaciones en % '!AT21</f>
        <v>4.109333167299673</v>
      </c>
      <c r="AT42" s="12">
        <f>'suma puntuaciones en % '!AU21</f>
        <v>4.109333167299673</v>
      </c>
      <c r="AU42" s="12">
        <f>'suma puntuaciones en % '!AV21</f>
        <v>4.109333167299673</v>
      </c>
      <c r="AV42" s="12">
        <f>'suma puntuaciones en % '!AW21</f>
        <v>0</v>
      </c>
      <c r="AW42" s="12">
        <f>'suma puntuaciones en % '!AX21</f>
        <v>4.109333167299673</v>
      </c>
      <c r="AX42" s="12">
        <f>'suma puntuaciones en % '!AY21</f>
        <v>0</v>
      </c>
      <c r="AY42" s="12">
        <f>'suma puntuaciones en % '!AZ21</f>
        <v>0</v>
      </c>
      <c r="AZ42" s="12">
        <f>'suma puntuaciones en % '!BA21</f>
        <v>4.109333167299673</v>
      </c>
      <c r="BA42" s="12">
        <f>'suma puntuaciones en % '!BB21</f>
        <v>0</v>
      </c>
      <c r="BB42" s="12">
        <f>'suma puntuaciones en % '!BC21</f>
        <v>4.109333167299673</v>
      </c>
      <c r="BC42" s="12">
        <f>'suma puntuaciones en % '!BD21</f>
        <v>0</v>
      </c>
      <c r="BD42" s="12">
        <f>'suma puntuaciones en % '!BE21</f>
        <v>4.109333167299673</v>
      </c>
      <c r="BE42" s="12">
        <f>'suma puntuaciones en % '!BF21</f>
        <v>4.109333167299673</v>
      </c>
      <c r="BF42" s="12">
        <f>'suma puntuaciones en % '!BG21</f>
        <v>4.109333167299673</v>
      </c>
      <c r="BG42" s="12">
        <f>'suma puntuaciones en % '!BH21</f>
        <v>0</v>
      </c>
      <c r="BH42" s="12">
        <f>'suma puntuaciones en % '!BI21</f>
        <v>4.109333167299673</v>
      </c>
      <c r="BI42" s="12">
        <f>'suma puntuaciones en % '!BJ21</f>
        <v>4.109333167299673</v>
      </c>
      <c r="BJ42" s="12">
        <f>'suma puntuaciones en % '!BK21</f>
        <v>4.109333167299673</v>
      </c>
      <c r="BK42" s="12">
        <f>'suma puntuaciones en % '!BL21</f>
        <v>0</v>
      </c>
      <c r="BL42" s="12">
        <f>'suma puntuaciones en % '!BM21</f>
        <v>4.109333167299673</v>
      </c>
      <c r="BM42" s="12">
        <f>'suma puntuaciones en % '!BN21</f>
        <v>0</v>
      </c>
      <c r="BN42" s="12">
        <f>'suma puntuaciones en % '!BO21</f>
        <v>4.109333167299673</v>
      </c>
      <c r="BO42" s="12">
        <f>'suma puntuaciones en % '!BP21</f>
        <v>0</v>
      </c>
      <c r="BP42" s="12">
        <f>'suma puntuaciones en % '!BQ21</f>
        <v>4.109333167299673</v>
      </c>
      <c r="BQ42" s="12">
        <f>'suma puntuaciones en % '!BR21</f>
        <v>4.109333167299673</v>
      </c>
      <c r="BR42" s="12">
        <f>'suma puntuaciones en % '!BS21</f>
        <v>0</v>
      </c>
      <c r="BS42" s="12">
        <f>'suma puntuaciones en % '!BT21</f>
        <v>4.109333167299673</v>
      </c>
      <c r="BT42" s="12">
        <f>'suma puntuaciones en % '!BU21</f>
        <v>0</v>
      </c>
      <c r="BU42" s="12">
        <f>'suma puntuaciones en % '!BV21</f>
        <v>4.109333167299673</v>
      </c>
      <c r="BV42" s="12">
        <f>'suma puntuaciones en % '!BW21</f>
        <v>4.109333167299673</v>
      </c>
      <c r="BW42" s="12">
        <f>'suma puntuaciones en % '!BX21</f>
        <v>4.109333167299673</v>
      </c>
      <c r="BX42" s="12">
        <f>'suma puntuaciones en % '!BY21</f>
        <v>4.109333167299673</v>
      </c>
      <c r="BY42" s="12">
        <f>'suma puntuaciones en % '!BZ21</f>
        <v>0</v>
      </c>
      <c r="BZ42" s="12">
        <f>'suma puntuaciones en % '!CA21</f>
        <v>4.109333167299673</v>
      </c>
      <c r="CA42" s="12">
        <f>'suma puntuaciones en % '!CB21</f>
        <v>4.109333167299673</v>
      </c>
      <c r="CC42" s="50">
        <f>100*AO$8/$C$9</f>
        <v>15.554066250931001</v>
      </c>
      <c r="CD42" s="40" t="str">
        <f>ListadoUniversidades!$C$43</f>
        <v>UJA</v>
      </c>
      <c r="CF42" s="50">
        <f>100*W$19/$C$20</f>
        <v>0</v>
      </c>
      <c r="CG42" s="40" t="str">
        <f>ListadoUniversidades!$C$25</f>
        <v>UCO</v>
      </c>
      <c r="CI42" s="50">
        <f>100*X$34/$C$35</f>
        <v>0</v>
      </c>
      <c r="CJ42" s="40" t="str">
        <f>ListadoUniversidades!$C$26</f>
        <v>UCV</v>
      </c>
      <c r="CL42" s="50">
        <f>100*BZ$47/$C$48</f>
        <v>83.59375</v>
      </c>
      <c r="CM42" s="40" t="str">
        <f>ListadoUniversidades!$C$80</f>
        <v>VIU</v>
      </c>
      <c r="CO42" s="50">
        <f>100*AF$57/$C$58</f>
        <v>24.96706189816084</v>
      </c>
      <c r="CP42" s="40" t="str">
        <f>ListadoUniversidades!$C$34</f>
        <v>UEMC</v>
      </c>
      <c r="CR42" s="50">
        <f>100*AM$75/$C$76</f>
        <v>4.549126353502178</v>
      </c>
      <c r="CS42" s="40" t="str">
        <f>ListadoUniversidades!$C$41</f>
        <v>IE</v>
      </c>
    </row>
    <row r="43" spans="1:97" ht="12.75">
      <c r="A43" s="62"/>
      <c r="B43" s="63" t="str">
        <f>'suma puntuaciones en % '!C22</f>
        <v>Licencia de contenidos web</v>
      </c>
      <c r="C43" s="64" t="str">
        <f>'suma puntuaciones en % '!D22</f>
        <v>¿La web de la universidad utiliza alguna licencia de contenidos libre?</v>
      </c>
      <c r="D43" s="12">
        <f>'suma puntuaciones en % '!E22</f>
        <v>0</v>
      </c>
      <c r="E43" s="12">
        <f>'suma puntuaciones en % '!F22</f>
        <v>0</v>
      </c>
      <c r="F43" s="12">
        <f>'suma puntuaciones en % '!G22</f>
        <v>0</v>
      </c>
      <c r="G43" s="12">
        <f>'suma puntuaciones en % '!H22</f>
        <v>0</v>
      </c>
      <c r="H43" s="12">
        <f>'suma puntuaciones en % '!I22</f>
        <v>0</v>
      </c>
      <c r="I43" s="12">
        <f>'suma puntuaciones en % '!J22</f>
        <v>0</v>
      </c>
      <c r="J43" s="12">
        <f>'suma puntuaciones en % '!K22</f>
        <v>0</v>
      </c>
      <c r="K43" s="12">
        <f>'suma puntuaciones en % '!L22</f>
        <v>0</v>
      </c>
      <c r="L43" s="12">
        <f>'suma puntuaciones en % '!M22</f>
        <v>0</v>
      </c>
      <c r="M43" s="12">
        <f>'suma puntuaciones en % '!N22</f>
        <v>0</v>
      </c>
      <c r="N43" s="12">
        <f>'suma puntuaciones en % '!O22</f>
        <v>0</v>
      </c>
      <c r="O43" s="12">
        <f>'suma puntuaciones en % '!P22</f>
        <v>0</v>
      </c>
      <c r="P43" s="12">
        <f>'suma puntuaciones en % '!Q22</f>
        <v>0</v>
      </c>
      <c r="Q43" s="12">
        <f>'suma puntuaciones en % '!R22</f>
        <v>0</v>
      </c>
      <c r="R43" s="12">
        <f>'suma puntuaciones en % '!S22</f>
        <v>0</v>
      </c>
      <c r="S43" s="12">
        <f>'suma puntuaciones en % '!T22</f>
        <v>0</v>
      </c>
      <c r="T43" s="12">
        <f>'suma puntuaciones en % '!U22</f>
        <v>0</v>
      </c>
      <c r="U43" s="12">
        <f>'suma puntuaciones en % '!V22</f>
        <v>0</v>
      </c>
      <c r="V43" s="12">
        <f>'suma puntuaciones en % '!W22</f>
        <v>0</v>
      </c>
      <c r="W43" s="12">
        <f>'suma puntuaciones en % '!X22</f>
        <v>0</v>
      </c>
      <c r="X43" s="12">
        <f>'suma puntuaciones en % '!Y22</f>
        <v>0</v>
      </c>
      <c r="Y43" s="12">
        <f>'suma puntuaciones en % '!Z22</f>
        <v>0</v>
      </c>
      <c r="Z43" s="12">
        <f>'suma puntuaciones en % '!AA22</f>
        <v>0</v>
      </c>
      <c r="AA43" s="12">
        <f>'suma puntuaciones en % '!AB22</f>
        <v>3.6423634891974346</v>
      </c>
      <c r="AB43" s="12">
        <f>'suma puntuaciones en % '!AC22</f>
        <v>0</v>
      </c>
      <c r="AC43" s="12">
        <f>'suma puntuaciones en % '!AD22</f>
        <v>0</v>
      </c>
      <c r="AD43" s="12">
        <f>'suma puntuaciones en % '!AE22</f>
        <v>0</v>
      </c>
      <c r="AE43" s="12">
        <f>'suma puntuaciones en % '!AF22</f>
        <v>0</v>
      </c>
      <c r="AF43" s="12">
        <f>'suma puntuaciones en % '!AG22</f>
        <v>0</v>
      </c>
      <c r="AG43" s="12">
        <f>'suma puntuaciones en % '!AH22</f>
        <v>0</v>
      </c>
      <c r="AH43" s="12">
        <f>'suma puntuaciones en % '!AI22</f>
        <v>0</v>
      </c>
      <c r="AI43" s="12">
        <f>'suma puntuaciones en % '!AJ22</f>
        <v>0</v>
      </c>
      <c r="AJ43" s="12">
        <f>'suma puntuaciones en % '!AK22</f>
        <v>0</v>
      </c>
      <c r="AK43" s="12">
        <f>'suma puntuaciones en % '!AL22</f>
        <v>0</v>
      </c>
      <c r="AL43" s="12">
        <f>'suma puntuaciones en % '!AM22</f>
        <v>0</v>
      </c>
      <c r="AM43" s="12">
        <f>'suma puntuaciones en % '!AN22</f>
        <v>0</v>
      </c>
      <c r="AN43" s="12">
        <f>'suma puntuaciones en % '!AO22</f>
        <v>0</v>
      </c>
      <c r="AO43" s="12">
        <f>'suma puntuaciones en % '!AP22</f>
        <v>0</v>
      </c>
      <c r="AP43" s="12">
        <f>'suma puntuaciones en % '!AQ22</f>
        <v>0</v>
      </c>
      <c r="AQ43" s="12">
        <f>'suma puntuaciones en % '!AR22</f>
        <v>0</v>
      </c>
      <c r="AR43" s="12">
        <f>'suma puntuaciones en % '!AS22</f>
        <v>0</v>
      </c>
      <c r="AS43" s="12">
        <f>'suma puntuaciones en % '!AT22</f>
        <v>0</v>
      </c>
      <c r="AT43" s="12">
        <f>'suma puntuaciones en % '!AU22</f>
        <v>0</v>
      </c>
      <c r="AU43" s="12">
        <f>'suma puntuaciones en % '!AV22</f>
        <v>0</v>
      </c>
      <c r="AV43" s="12">
        <f>'suma puntuaciones en % '!AW22</f>
        <v>0</v>
      </c>
      <c r="AW43" s="12">
        <f>'suma puntuaciones en % '!AX22</f>
        <v>0</v>
      </c>
      <c r="AX43" s="12">
        <f>'suma puntuaciones en % '!AY22</f>
        <v>0</v>
      </c>
      <c r="AY43" s="12">
        <f>'suma puntuaciones en % '!AZ22</f>
        <v>0</v>
      </c>
      <c r="AZ43" s="12">
        <f>'suma puntuaciones en % '!BA22</f>
        <v>0</v>
      </c>
      <c r="BA43" s="12">
        <f>'suma puntuaciones en % '!BB22</f>
        <v>3.6423634891974346</v>
      </c>
      <c r="BB43" s="12">
        <f>'suma puntuaciones en % '!BC22</f>
        <v>0</v>
      </c>
      <c r="BC43" s="12">
        <f>'suma puntuaciones en % '!BD22</f>
        <v>0</v>
      </c>
      <c r="BD43" s="12">
        <f>'suma puntuaciones en % '!BE22</f>
        <v>0</v>
      </c>
      <c r="BE43" s="12">
        <f>'suma puntuaciones en % '!BF22</f>
        <v>0</v>
      </c>
      <c r="BF43" s="12">
        <f>'suma puntuaciones en % '!BG22</f>
        <v>0</v>
      </c>
      <c r="BG43" s="12">
        <f>'suma puntuaciones en % '!BH22</f>
        <v>0</v>
      </c>
      <c r="BH43" s="12">
        <f>'suma puntuaciones en % '!BI22</f>
        <v>0</v>
      </c>
      <c r="BI43" s="12">
        <f>'suma puntuaciones en % '!BJ22</f>
        <v>0</v>
      </c>
      <c r="BJ43" s="12">
        <f>'suma puntuaciones en % '!BK22</f>
        <v>0</v>
      </c>
      <c r="BK43" s="12">
        <f>'suma puntuaciones en % '!BL22</f>
        <v>0</v>
      </c>
      <c r="BL43" s="12">
        <f>'suma puntuaciones en % '!BM22</f>
        <v>0</v>
      </c>
      <c r="BM43" s="12">
        <f>'suma puntuaciones en % '!BN22</f>
        <v>0</v>
      </c>
      <c r="BN43" s="12">
        <f>'suma puntuaciones en % '!BO22</f>
        <v>0</v>
      </c>
      <c r="BO43" s="12">
        <f>'suma puntuaciones en % '!BP22</f>
        <v>0</v>
      </c>
      <c r="BP43" s="12">
        <f>'suma puntuaciones en % '!BQ22</f>
        <v>0</v>
      </c>
      <c r="BQ43" s="12">
        <f>'suma puntuaciones en % '!BR22</f>
        <v>0</v>
      </c>
      <c r="BR43" s="12">
        <f>'suma puntuaciones en % '!BS22</f>
        <v>0</v>
      </c>
      <c r="BS43" s="12">
        <f>'suma puntuaciones en % '!BT22</f>
        <v>0</v>
      </c>
      <c r="BT43" s="12">
        <f>'suma puntuaciones en % '!BU22</f>
        <v>0</v>
      </c>
      <c r="BU43" s="12">
        <f>'suma puntuaciones en % '!BV22</f>
        <v>0</v>
      </c>
      <c r="BV43" s="12">
        <f>'suma puntuaciones en % '!BW22</f>
        <v>0</v>
      </c>
      <c r="BW43" s="12">
        <f>'suma puntuaciones en % '!BX22</f>
        <v>0</v>
      </c>
      <c r="BX43" s="12">
        <f>'suma puntuaciones en % '!BY22</f>
        <v>0</v>
      </c>
      <c r="BY43" s="12">
        <f>'suma puntuaciones en % '!BZ22</f>
        <v>0</v>
      </c>
      <c r="BZ43" s="12">
        <f>'suma puntuaciones en % '!CA22</f>
        <v>0</v>
      </c>
      <c r="CA43" s="12">
        <f>'suma puntuaciones en % '!CB22</f>
        <v>0</v>
      </c>
      <c r="CC43" s="50">
        <f>100*AY$8/$C$9</f>
        <v>15.554066250931001</v>
      </c>
      <c r="CD43" s="40" t="str">
        <f>ListadoUniversidades!$C$53</f>
        <v>UNAV</v>
      </c>
      <c r="CF43" s="50">
        <f>100*X$19/$C$20</f>
        <v>0</v>
      </c>
      <c r="CG43" s="40" t="str">
        <f>ListadoUniversidades!$C$26</f>
        <v>UCV</v>
      </c>
      <c r="CI43" s="50">
        <f>100*AA$34/$C$35</f>
        <v>0</v>
      </c>
      <c r="CJ43" s="40" t="str">
        <f>ListadoUniversidades!$C$29</f>
        <v>UDG</v>
      </c>
      <c r="CL43" s="50">
        <f>100*CA$47/$C$48</f>
        <v>83.59375</v>
      </c>
      <c r="CM43" s="40" t="str">
        <f>ListadoUniversidades!$C$81</f>
        <v>UZ</v>
      </c>
      <c r="CO43" s="50">
        <f>100*AE$57/$C$58</f>
        <v>24.96706189816084</v>
      </c>
      <c r="CP43" s="40" t="str">
        <f>ListadoUniversidades!$C$33</f>
        <v>UEM</v>
      </c>
      <c r="CR43" s="50">
        <f>100*AN$75/$C$76</f>
        <v>4.549126353502178</v>
      </c>
      <c r="CS43" s="40" t="str">
        <f>ListadoUniversidades!$C$42</f>
        <v>UIMP</v>
      </c>
    </row>
    <row r="44" spans="1:97" ht="12.75">
      <c r="A44" s="65"/>
      <c r="B44" s="66" t="str">
        <f>'suma puntuaciones en % '!C23</f>
        <v>Servidor web</v>
      </c>
      <c r="C44" s="67" t="str">
        <f>'suma puntuaciones en % '!D23</f>
        <v>¿El servidor de la web principal de la universidad es libre? (Apache, Nginx...)</v>
      </c>
      <c r="D44" s="12">
        <f>'suma puntuaciones en % '!E23</f>
        <v>3.3621816823360935</v>
      </c>
      <c r="E44" s="12">
        <f>'suma puntuaciones en % '!F23</f>
        <v>3.3621816823360935</v>
      </c>
      <c r="F44" s="12">
        <f>'suma puntuaciones en % '!G23</f>
        <v>0</v>
      </c>
      <c r="G44" s="12">
        <f>'suma puntuaciones en % '!H23</f>
        <v>3.3621816823360935</v>
      </c>
      <c r="H44" s="12">
        <f>'suma puntuaciones en % '!I23</f>
        <v>3.3621816823360935</v>
      </c>
      <c r="I44" s="12">
        <f>'suma puntuaciones en % '!J23</f>
        <v>3.3621816823360935</v>
      </c>
      <c r="J44" s="12">
        <f>'suma puntuaciones en % '!K23</f>
        <v>3.3621816823360935</v>
      </c>
      <c r="K44" s="12">
        <f>'suma puntuaciones en % '!L23</f>
        <v>3.3621816823360935</v>
      </c>
      <c r="L44" s="12">
        <f>'suma puntuaciones en % '!M23</f>
        <v>3.3621816823360935</v>
      </c>
      <c r="M44" s="12">
        <f>'suma puntuaciones en % '!N23</f>
        <v>0</v>
      </c>
      <c r="N44" s="12">
        <f>'suma puntuaciones en % '!O23</f>
        <v>0</v>
      </c>
      <c r="O44" s="12">
        <f>'suma puntuaciones en % '!P23</f>
        <v>3.3621816823360935</v>
      </c>
      <c r="P44" s="12">
        <f>'suma puntuaciones en % '!Q23</f>
        <v>3.3621816823360935</v>
      </c>
      <c r="Q44" s="12">
        <f>'suma puntuaciones en % '!R23</f>
        <v>3.3621816823360935</v>
      </c>
      <c r="R44" s="12">
        <f>'suma puntuaciones en % '!S23</f>
        <v>3.3621816823360935</v>
      </c>
      <c r="S44" s="12">
        <f>'suma puntuaciones en % '!T23</f>
        <v>0</v>
      </c>
      <c r="T44" s="12">
        <f>'suma puntuaciones en % '!U23</f>
        <v>0</v>
      </c>
      <c r="U44" s="12">
        <f>'suma puntuaciones en % '!V23</f>
        <v>0</v>
      </c>
      <c r="V44" s="12">
        <f>'suma puntuaciones en % '!W23</f>
        <v>3.3621816823360935</v>
      </c>
      <c r="W44" s="12">
        <f>'suma puntuaciones en % '!X23</f>
        <v>3.3621816823360935</v>
      </c>
      <c r="X44" s="12">
        <f>'suma puntuaciones en % '!Y23</f>
        <v>3.3621816823360935</v>
      </c>
      <c r="Y44" s="12">
        <f>'suma puntuaciones en % '!Z23</f>
        <v>3.3621816823360935</v>
      </c>
      <c r="Z44" s="12">
        <f>'suma puntuaciones en % '!AA23</f>
        <v>3.3621816823360935</v>
      </c>
      <c r="AA44" s="12">
        <f>'suma puntuaciones en % '!AB23</f>
        <v>0</v>
      </c>
      <c r="AB44" s="12">
        <f>'suma puntuaciones en % '!AC23</f>
        <v>3.3621816823360935</v>
      </c>
      <c r="AC44" s="12">
        <f>'suma puntuaciones en % '!AD23</f>
        <v>3.3621816823360935</v>
      </c>
      <c r="AD44" s="12">
        <f>'suma puntuaciones en % '!AE23</f>
        <v>0</v>
      </c>
      <c r="AE44" s="12">
        <f>'suma puntuaciones en % '!AF23</f>
        <v>3.3621816823360935</v>
      </c>
      <c r="AF44" s="12">
        <f>'suma puntuaciones en % '!AG23</f>
        <v>0</v>
      </c>
      <c r="AG44" s="12">
        <f>'suma puntuaciones en % '!AH23</f>
        <v>3.3621816823360935</v>
      </c>
      <c r="AH44" s="12">
        <f>'suma puntuaciones en % '!AI23</f>
        <v>0</v>
      </c>
      <c r="AI44" s="12">
        <f>'suma puntuaciones en % '!AJ23</f>
        <v>3.3621816823360935</v>
      </c>
      <c r="AJ44" s="12">
        <f>'suma puntuaciones en % '!AK23</f>
        <v>3.3621816823360935</v>
      </c>
      <c r="AK44" s="12">
        <f>'suma puntuaciones en % '!AL23</f>
        <v>0</v>
      </c>
      <c r="AL44" s="12">
        <f>'suma puntuaciones en % '!AM23</f>
        <v>3.3621816823360935</v>
      </c>
      <c r="AM44" s="12">
        <f>'suma puntuaciones en % '!AN23</f>
        <v>3.3621816823360935</v>
      </c>
      <c r="AN44" s="12">
        <f>'suma puntuaciones en % '!AO23</f>
        <v>3.3621816823360935</v>
      </c>
      <c r="AO44" s="12">
        <f>'suma puntuaciones en % '!AP23</f>
        <v>3.3621816823360935</v>
      </c>
      <c r="AP44" s="12">
        <f>'suma puntuaciones en % '!AQ23</f>
        <v>0</v>
      </c>
      <c r="AQ44" s="12">
        <f>'suma puntuaciones en % '!AR23</f>
        <v>3.3621816823360935</v>
      </c>
      <c r="AR44" s="12">
        <f>'suma puntuaciones en % '!AS23</f>
        <v>3.3621816823360935</v>
      </c>
      <c r="AS44" s="12">
        <f>'suma puntuaciones en % '!AT23</f>
        <v>3.3621816823360935</v>
      </c>
      <c r="AT44" s="12">
        <f>'suma puntuaciones en % '!AU23</f>
        <v>3.3621816823360935</v>
      </c>
      <c r="AU44" s="12">
        <f>'suma puntuaciones en % '!AV23</f>
        <v>3.3621816823360935</v>
      </c>
      <c r="AV44" s="12">
        <f>'suma puntuaciones en % '!AW23</f>
        <v>0</v>
      </c>
      <c r="AW44" s="12">
        <f>'suma puntuaciones en % '!AX23</f>
        <v>3.3621816823360935</v>
      </c>
      <c r="AX44" s="12">
        <f>'suma puntuaciones en % '!AY23</f>
        <v>3.3621816823360935</v>
      </c>
      <c r="AY44" s="12">
        <f>'suma puntuaciones en % '!AZ23</f>
        <v>3.3621816823360935</v>
      </c>
      <c r="AZ44" s="12">
        <f>'suma puntuaciones en % '!BA23</f>
        <v>3.3621816823360935</v>
      </c>
      <c r="BA44" s="12">
        <f>'suma puntuaciones en % '!BB23</f>
        <v>3.3621816823360935</v>
      </c>
      <c r="BB44" s="12">
        <f>'suma puntuaciones en % '!BC23</f>
        <v>3.3621816823360935</v>
      </c>
      <c r="BC44" s="12">
        <f>'suma puntuaciones en % '!BD23</f>
        <v>0</v>
      </c>
      <c r="BD44" s="12">
        <f>'suma puntuaciones en % '!BE23</f>
        <v>3.3621816823360935</v>
      </c>
      <c r="BE44" s="12">
        <f>'suma puntuaciones en % '!BF23</f>
        <v>3.3621816823360935</v>
      </c>
      <c r="BF44" s="12">
        <f>'suma puntuaciones en % '!BG23</f>
        <v>3.3621816823360935</v>
      </c>
      <c r="BG44" s="12">
        <f>'suma puntuaciones en % '!BH23</f>
        <v>0</v>
      </c>
      <c r="BH44" s="12">
        <f>'suma puntuaciones en % '!BI23</f>
        <v>3.3621816823360935</v>
      </c>
      <c r="BI44" s="12">
        <f>'suma puntuaciones en % '!BJ23</f>
        <v>3.3621816823360935</v>
      </c>
      <c r="BJ44" s="12">
        <f>'suma puntuaciones en % '!BK23</f>
        <v>3.3621816823360935</v>
      </c>
      <c r="BK44" s="12">
        <f>'suma puntuaciones en % '!BL23</f>
        <v>3.3621816823360935</v>
      </c>
      <c r="BL44" s="12">
        <f>'suma puntuaciones en % '!BM23</f>
        <v>3.3621816823360935</v>
      </c>
      <c r="BM44" s="12">
        <f>'suma puntuaciones en % '!BN23</f>
        <v>3.3621816823360935</v>
      </c>
      <c r="BN44" s="12">
        <f>'suma puntuaciones en % '!BO23</f>
        <v>3.3621816823360935</v>
      </c>
      <c r="BO44" s="12">
        <f>'suma puntuaciones en % '!BP23</f>
        <v>3.3621816823360935</v>
      </c>
      <c r="BP44" s="12">
        <f>'suma puntuaciones en % '!BQ23</f>
        <v>3.3621816823360935</v>
      </c>
      <c r="BQ44" s="12">
        <f>'suma puntuaciones en % '!BR23</f>
        <v>3.3621816823360935</v>
      </c>
      <c r="BR44" s="12">
        <f>'suma puntuaciones en % '!BS23</f>
        <v>3.3621816823360935</v>
      </c>
      <c r="BS44" s="12">
        <f>'suma puntuaciones en % '!BT23</f>
        <v>3.3621816823360935</v>
      </c>
      <c r="BT44" s="12">
        <f>'suma puntuaciones en % '!BU23</f>
        <v>3.3621816823360935</v>
      </c>
      <c r="BU44" s="12">
        <f>'suma puntuaciones en % '!BV23</f>
        <v>3.3621816823360935</v>
      </c>
      <c r="BV44" s="12">
        <f>'suma puntuaciones en % '!BW23</f>
        <v>3.3621816823360935</v>
      </c>
      <c r="BW44" s="12">
        <f>'suma puntuaciones en % '!BX23</f>
        <v>3.3621816823360935</v>
      </c>
      <c r="BX44" s="12">
        <f>'suma puntuaciones en % '!BY23</f>
        <v>3.3621816823360935</v>
      </c>
      <c r="BY44" s="12">
        <f>'suma puntuaciones en % '!BZ23</f>
        <v>3.3621816823360935</v>
      </c>
      <c r="BZ44" s="12">
        <f>'suma puntuaciones en % '!CA23</f>
        <v>3.3621816823360935</v>
      </c>
      <c r="CA44" s="12">
        <f>'suma puntuaciones en % '!CB23</f>
        <v>3.3621816823360935</v>
      </c>
      <c r="CC44" s="50">
        <f>100*BA$8/$C$9</f>
        <v>15.554066250931001</v>
      </c>
      <c r="CD44" s="40" t="str">
        <f>ListadoUniversidades!$C$55</f>
        <v>UNIA</v>
      </c>
      <c r="CF44" s="50">
        <f>100*Z$19/$C$20</f>
        <v>0</v>
      </c>
      <c r="CG44" s="40" t="str">
        <f>ListadoUniversidades!$C$28</f>
        <v>UDEUSTO</v>
      </c>
      <c r="CI44" s="50">
        <f>100*AB$34/$C$35</f>
        <v>0</v>
      </c>
      <c r="CJ44" s="40" t="str">
        <f>ListadoUniversidades!$C$30</f>
        <v>UDIMA</v>
      </c>
      <c r="CL44" s="50">
        <f>100*BA$47/$C$48</f>
        <v>79.68749999999999</v>
      </c>
      <c r="CM44" s="40" t="str">
        <f>ListadoUniversidades!$C$55</f>
        <v>UNIA</v>
      </c>
      <c r="CO44" s="50">
        <f>100*AA$57/$C$58</f>
        <v>24.96706189816084</v>
      </c>
      <c r="CP44" s="40" t="str">
        <f>ListadoUniversidades!$C$29</f>
        <v>UDG</v>
      </c>
      <c r="CR44" s="50">
        <f>100*AO$75/$C$76</f>
        <v>4.549126353502178</v>
      </c>
      <c r="CS44" s="40" t="str">
        <f>ListadoUniversidades!$C$43</f>
        <v>UJA</v>
      </c>
    </row>
    <row r="45" spans="81:97" ht="12.75">
      <c r="CC45" s="50">
        <f>100*BS$8/$C$9</f>
        <v>15.554066250931001</v>
      </c>
      <c r="CD45" s="40" t="str">
        <f>ListadoUniversidades!$C$73</f>
        <v>USAL</v>
      </c>
      <c r="CF45" s="50">
        <f>100*AB$19/$C$20</f>
        <v>0</v>
      </c>
      <c r="CG45" s="40" t="str">
        <f>ListadoUniversidades!$C$30</f>
        <v>UDIMA</v>
      </c>
      <c r="CI45" s="50">
        <f>100*AC$34/$C$35</f>
        <v>0</v>
      </c>
      <c r="CJ45" s="40" t="str">
        <f>ListadoUniversidades!$C$31</f>
        <v>UDL</v>
      </c>
      <c r="CL45" s="50">
        <f>100*AD$47/$C$48</f>
        <v>71.87500000000001</v>
      </c>
      <c r="CM45" s="40" t="str">
        <f>ListadoUniversidades!$C$32</f>
        <v>EHU</v>
      </c>
      <c r="CO45" s="50">
        <f>100*Z$57/$C$58</f>
        <v>24.96706189816084</v>
      </c>
      <c r="CP45" s="40" t="str">
        <f>ListadoUniversidades!$C$28</f>
        <v>UDEUSTO</v>
      </c>
      <c r="CR45" s="50">
        <f>100*AP$75/$C$76</f>
        <v>4.549126353502178</v>
      </c>
      <c r="CS45" s="40" t="str">
        <f>ListadoUniversidades!$C$44</f>
        <v>UJI</v>
      </c>
    </row>
    <row r="46" spans="2:97" ht="12.75">
      <c r="B46" s="58"/>
      <c r="C46" s="58" t="s">
        <v>343</v>
      </c>
      <c r="D46" s="11">
        <f>SUM(D40:D44)</f>
        <v>5.883817944088164</v>
      </c>
      <c r="E46" s="11">
        <f>SUM(E40:E44)</f>
        <v>9.993151111387837</v>
      </c>
      <c r="F46" s="11">
        <f>SUM(F40:F44)</f>
        <v>2.5216362617520702</v>
      </c>
      <c r="G46" s="11">
        <f>SUM(G40:G44)</f>
        <v>5.883817944088164</v>
      </c>
      <c r="H46" s="11">
        <f>SUM(H40:H44)</f>
        <v>9.993151111387837</v>
      </c>
      <c r="I46" s="11">
        <f>SUM(I40:I44)</f>
        <v>5.883817944088164</v>
      </c>
      <c r="J46" s="11">
        <f>SUM(J40:J44)</f>
        <v>5.883817944088164</v>
      </c>
      <c r="K46" s="11">
        <f>SUM(K40:K44)</f>
        <v>9.993151111387837</v>
      </c>
      <c r="L46" s="11">
        <f>SUM(L40:L44)</f>
        <v>5.883817944088164</v>
      </c>
      <c r="M46" s="11">
        <f>SUM(M40:M44)</f>
        <v>2.5216362617520702</v>
      </c>
      <c r="N46" s="11">
        <f>SUM(N40:N44)</f>
        <v>6.630969429051744</v>
      </c>
      <c r="O46" s="11">
        <f>SUM(O40:O44)</f>
        <v>9.993151111387837</v>
      </c>
      <c r="P46" s="11">
        <f>SUM(P40:P44)</f>
        <v>5.883817944088164</v>
      </c>
      <c r="Q46" s="11">
        <f>SUM(Q40:Q44)</f>
        <v>5.883817944088164</v>
      </c>
      <c r="R46" s="11">
        <f>SUM(R40:R44)</f>
        <v>5.883817944088164</v>
      </c>
      <c r="S46" s="11">
        <f>SUM(S40:S44)</f>
        <v>0</v>
      </c>
      <c r="T46" s="11">
        <f>SUM(T40:T44)</f>
        <v>6.630969429051744</v>
      </c>
      <c r="U46" s="11">
        <f>SUM(U40:U44)</f>
        <v>6.630969429051744</v>
      </c>
      <c r="V46" s="11">
        <f>SUM(V40:V44)</f>
        <v>9.993151111387837</v>
      </c>
      <c r="W46" s="11">
        <f>SUM(W40:W44)</f>
        <v>9.993151111387837</v>
      </c>
      <c r="X46" s="11">
        <f>SUM(X40:X44)</f>
        <v>9.993151111387837</v>
      </c>
      <c r="Y46" s="11">
        <f>SUM(Y40:Y44)</f>
        <v>9.993151111387837</v>
      </c>
      <c r="Z46" s="11">
        <f>SUM(Z40:Z44)</f>
        <v>9.993151111387837</v>
      </c>
      <c r="AA46" s="11">
        <f>SUM(AA40:AA44)</f>
        <v>6.163999750949505</v>
      </c>
      <c r="AB46" s="11">
        <f>SUM(AB40:AB44)</f>
        <v>9.993151111387837</v>
      </c>
      <c r="AC46" s="11">
        <f>SUM(AC40:AC44)</f>
        <v>9.993151111387837</v>
      </c>
      <c r="AD46" s="11">
        <f>SUM(AD40:AD44)</f>
        <v>8.592242077081131</v>
      </c>
      <c r="AE46" s="11">
        <f>SUM(AE40:AE44)</f>
        <v>9.993151111387837</v>
      </c>
      <c r="AF46" s="11">
        <f>SUM(AF40:AF44)</f>
        <v>2.5216362617520702</v>
      </c>
      <c r="AG46" s="11">
        <f>SUM(AG40:AG44)</f>
        <v>9.993151111387837</v>
      </c>
      <c r="AH46" s="11">
        <f>SUM(AH40:AH44)</f>
        <v>2.5216362617520702</v>
      </c>
      <c r="AI46" s="11">
        <f>SUM(AI40:AI44)</f>
        <v>9.993151111387837</v>
      </c>
      <c r="AJ46" s="11">
        <f>SUM(AJ40:AJ44)</f>
        <v>9.993151111387837</v>
      </c>
      <c r="AK46" s="11">
        <f>SUM(AK40:AK44)</f>
        <v>6.630969429051744</v>
      </c>
      <c r="AL46" s="11">
        <f>SUM(AL40:AL44)</f>
        <v>7.471514849635767</v>
      </c>
      <c r="AM46" s="11">
        <f>SUM(AM40:AM44)</f>
        <v>5.883817944088164</v>
      </c>
      <c r="AN46" s="11">
        <f>SUM(AN40:AN44)</f>
        <v>5.883817944088164</v>
      </c>
      <c r="AO46" s="11">
        <f>SUM(AO40:AO44)</f>
        <v>9.993151111387837</v>
      </c>
      <c r="AP46" s="11">
        <f>SUM(AP40:AP44)</f>
        <v>6.630969429051744</v>
      </c>
      <c r="AQ46" s="11">
        <f>SUM(AQ40:AQ44)</f>
        <v>11.954423759417224</v>
      </c>
      <c r="AR46" s="11">
        <f>SUM(AR40:AR44)</f>
        <v>9.993151111387837</v>
      </c>
      <c r="AS46" s="11">
        <f>SUM(AS40:AS44)</f>
        <v>9.993151111387837</v>
      </c>
      <c r="AT46" s="11">
        <f>SUM(AT40:AT44)</f>
        <v>9.993151111387837</v>
      </c>
      <c r="AU46" s="11">
        <f>SUM(AU40:AU44)</f>
        <v>9.993151111387837</v>
      </c>
      <c r="AV46" s="11">
        <f>SUM(AV40:AV44)</f>
        <v>2.5216362617520702</v>
      </c>
      <c r="AW46" s="11">
        <f>SUM(AW40:AW44)</f>
        <v>9.993151111387837</v>
      </c>
      <c r="AX46" s="11">
        <f>SUM(AX40:AX44)</f>
        <v>5.883817944088164</v>
      </c>
      <c r="AY46" s="11">
        <f>SUM(AY40:AY44)</f>
        <v>5.883817944088164</v>
      </c>
      <c r="AZ46" s="11">
        <f>SUM(AZ40:AZ44)</f>
        <v>9.993151111387837</v>
      </c>
      <c r="BA46" s="11">
        <f>SUM(BA40:BA44)</f>
        <v>9.526181433285599</v>
      </c>
      <c r="BB46" s="11">
        <f>SUM(BB40:BB44)</f>
        <v>9.993151111387837</v>
      </c>
      <c r="BC46" s="11">
        <f>SUM(BC40:BC44)</f>
        <v>2.5216362617520702</v>
      </c>
      <c r="BD46" s="11">
        <f>SUM(BD40:BD44)</f>
        <v>9.993151111387837</v>
      </c>
      <c r="BE46" s="11">
        <f>SUM(BE40:BE44)</f>
        <v>9.993151111387837</v>
      </c>
      <c r="BF46" s="11">
        <f>SUM(BF40:BF44)</f>
        <v>9.993151111387837</v>
      </c>
      <c r="BG46" s="11">
        <f>SUM(BG40:BG44)</f>
        <v>2.5216362617520702</v>
      </c>
      <c r="BH46" s="11">
        <f>SUM(BH40:BH44)</f>
        <v>9.993151111387837</v>
      </c>
      <c r="BI46" s="11">
        <f>SUM(BI40:BI44)</f>
        <v>9.993151111387837</v>
      </c>
      <c r="BJ46" s="11">
        <f>SUM(BJ40:BJ44)</f>
        <v>9.993151111387837</v>
      </c>
      <c r="BK46" s="11">
        <f>SUM(BK40:BK44)</f>
        <v>5.883817944088164</v>
      </c>
      <c r="BL46" s="11">
        <f>SUM(BL40:BL44)</f>
        <v>9.993151111387837</v>
      </c>
      <c r="BM46" s="11">
        <f>SUM(BM40:BM44)</f>
        <v>5.883817944088164</v>
      </c>
      <c r="BN46" s="11">
        <f>SUM(BN40:BN44)</f>
        <v>9.993151111387837</v>
      </c>
      <c r="BO46" s="11">
        <f>SUM(BO40:BO44)</f>
        <v>5.883817944088164</v>
      </c>
      <c r="BP46" s="11">
        <f>SUM(BP40:BP44)</f>
        <v>9.993151111387837</v>
      </c>
      <c r="BQ46" s="11">
        <f>SUM(BQ40:BQ44)</f>
        <v>9.993151111387837</v>
      </c>
      <c r="BR46" s="11">
        <f>SUM(BR40:BR44)</f>
        <v>5.883817944088164</v>
      </c>
      <c r="BS46" s="11">
        <f>SUM(BS40:BS44)</f>
        <v>9.993151111387837</v>
      </c>
      <c r="BT46" s="11">
        <f>SUM(BT40:BT44)</f>
        <v>5.883817944088164</v>
      </c>
      <c r="BU46" s="11">
        <f>SUM(BU40:BU44)</f>
        <v>9.993151111387837</v>
      </c>
      <c r="BV46" s="11">
        <f>SUM(BV40:BV44)</f>
        <v>9.993151111387837</v>
      </c>
      <c r="BW46" s="11">
        <f>SUM(BW40:BW44)</f>
        <v>9.993151111387837</v>
      </c>
      <c r="BX46" s="11">
        <f>SUM(BX40:BX44)</f>
        <v>11.954423759417224</v>
      </c>
      <c r="BY46" s="11">
        <f>SUM(BY40:BY44)</f>
        <v>5.883817944088164</v>
      </c>
      <c r="BZ46" s="11">
        <f>SUM(BZ40:BZ44)</f>
        <v>9.993151111387837</v>
      </c>
      <c r="CA46" s="11">
        <f>SUM(CA40:CA44)</f>
        <v>9.993151111387837</v>
      </c>
      <c r="CC46" s="50">
        <f>100*BT$8/$C$9</f>
        <v>15.554066250931001</v>
      </c>
      <c r="CD46" s="40" t="str">
        <f>ListadoUniversidades!$C$74</f>
        <v>USC</v>
      </c>
      <c r="CF46" s="50">
        <f>100*AE$19/$C$20</f>
        <v>0</v>
      </c>
      <c r="CG46" s="40" t="str">
        <f>ListadoUniversidades!$C$33</f>
        <v>UEM</v>
      </c>
      <c r="CI46" s="50">
        <f>100*AF$34/$C$35</f>
        <v>0</v>
      </c>
      <c r="CJ46" s="40" t="str">
        <f>ListadoUniversidades!$C$34</f>
        <v>UEMC</v>
      </c>
      <c r="CL46" s="50">
        <f>100*AL$47/$C$48</f>
        <v>62.50000000000001</v>
      </c>
      <c r="CM46" s="40" t="str">
        <f>ListadoUniversidades!$C$40</f>
        <v>UIC</v>
      </c>
      <c r="CO46" s="50">
        <f>100*Y$57/$C$58</f>
        <v>24.96706189816084</v>
      </c>
      <c r="CP46" s="40" t="str">
        <f>ListadoUniversidades!$C$27</f>
        <v>UDC</v>
      </c>
      <c r="CR46" s="50">
        <f>100*AS$75/$C$76</f>
        <v>4.549126353502178</v>
      </c>
      <c r="CS46" s="40" t="str">
        <f>ListadoUniversidades!$C$47</f>
        <v>UMA</v>
      </c>
    </row>
    <row r="47" spans="2:97" ht="12.75">
      <c r="B47" s="58" t="s">
        <v>344</v>
      </c>
      <c r="C47" s="58">
        <f>MIN(D46:BE46)</f>
        <v>0</v>
      </c>
      <c r="D47" s="11">
        <f>D$46-$C$47</f>
        <v>5.883817944088164</v>
      </c>
      <c r="E47" s="11">
        <f>E$46-$C$47</f>
        <v>9.993151111387837</v>
      </c>
      <c r="F47" s="11">
        <f>F$46-$C$47</f>
        <v>2.5216362617520702</v>
      </c>
      <c r="G47" s="11">
        <f>G$46-$C$47</f>
        <v>5.883817944088164</v>
      </c>
      <c r="H47" s="11">
        <f>H$46-$C$47</f>
        <v>9.993151111387837</v>
      </c>
      <c r="I47" s="11">
        <f>I$46-$C$47</f>
        <v>5.883817944088164</v>
      </c>
      <c r="J47" s="11">
        <f>J$46-$C$47</f>
        <v>5.883817944088164</v>
      </c>
      <c r="K47" s="11">
        <f>K$46-$C$47</f>
        <v>9.993151111387837</v>
      </c>
      <c r="L47" s="11">
        <f>L$46-$C$47</f>
        <v>5.883817944088164</v>
      </c>
      <c r="M47" s="11">
        <f>M$46-$C$47</f>
        <v>2.5216362617520702</v>
      </c>
      <c r="N47" s="11">
        <f>N$46-$C$47</f>
        <v>6.630969429051744</v>
      </c>
      <c r="O47" s="11">
        <f>O$46-$C$47</f>
        <v>9.993151111387837</v>
      </c>
      <c r="P47" s="11">
        <f>P$46-$C$47</f>
        <v>5.883817944088164</v>
      </c>
      <c r="Q47" s="11">
        <f>Q$46-$C$47</f>
        <v>5.883817944088164</v>
      </c>
      <c r="R47" s="11">
        <f>R$46-$C$47</f>
        <v>5.883817944088164</v>
      </c>
      <c r="S47" s="11">
        <f>S$46-$C$47</f>
        <v>0</v>
      </c>
      <c r="T47" s="11">
        <f>T$46-$C$47</f>
        <v>6.630969429051744</v>
      </c>
      <c r="U47" s="11">
        <f>U$46-$C$47</f>
        <v>6.630969429051744</v>
      </c>
      <c r="V47" s="11">
        <f>V$46-$C$47</f>
        <v>9.993151111387837</v>
      </c>
      <c r="W47" s="11">
        <f>W$46-$C$47</f>
        <v>9.993151111387837</v>
      </c>
      <c r="X47" s="11">
        <f>X$46-$C$47</f>
        <v>9.993151111387837</v>
      </c>
      <c r="Y47" s="11">
        <f>Y$46-$C$47</f>
        <v>9.993151111387837</v>
      </c>
      <c r="Z47" s="11">
        <f>Z$46-$C$47</f>
        <v>9.993151111387837</v>
      </c>
      <c r="AA47" s="11">
        <f>AA$46-$C$47</f>
        <v>6.163999750949505</v>
      </c>
      <c r="AB47" s="11">
        <f>AB$46-$C$47</f>
        <v>9.993151111387837</v>
      </c>
      <c r="AC47" s="11">
        <f>AC$46-$C$47</f>
        <v>9.993151111387837</v>
      </c>
      <c r="AD47" s="11">
        <f>AD$46-$C$47</f>
        <v>8.592242077081131</v>
      </c>
      <c r="AE47" s="11">
        <f>AE$46-$C$47</f>
        <v>9.993151111387837</v>
      </c>
      <c r="AF47" s="11">
        <f>AF$46-$C$47</f>
        <v>2.5216362617520702</v>
      </c>
      <c r="AG47" s="11">
        <f>AG$46-$C$47</f>
        <v>9.993151111387837</v>
      </c>
      <c r="AH47" s="11">
        <f>AH$46-$C$47</f>
        <v>2.5216362617520702</v>
      </c>
      <c r="AI47" s="11">
        <f>AI$46-$C$47</f>
        <v>9.993151111387837</v>
      </c>
      <c r="AJ47" s="11">
        <f>AJ$46-$C$47</f>
        <v>9.993151111387837</v>
      </c>
      <c r="AK47" s="11">
        <f>AK$46-$C$47</f>
        <v>6.630969429051744</v>
      </c>
      <c r="AL47" s="11">
        <f>AL$46-$C$47</f>
        <v>7.471514849635767</v>
      </c>
      <c r="AM47" s="11">
        <f>AM$46-$C$47</f>
        <v>5.883817944088164</v>
      </c>
      <c r="AN47" s="11">
        <f>AN$46-$C$47</f>
        <v>5.883817944088164</v>
      </c>
      <c r="AO47" s="11">
        <f>AO$46-$C$47</f>
        <v>9.993151111387837</v>
      </c>
      <c r="AP47" s="11">
        <f>AP$46-$C$47</f>
        <v>6.630969429051744</v>
      </c>
      <c r="AQ47" s="11">
        <f>AQ$46-$C$47</f>
        <v>11.954423759417224</v>
      </c>
      <c r="AR47" s="11">
        <f>AR$46-$C$47</f>
        <v>9.993151111387837</v>
      </c>
      <c r="AS47" s="11">
        <f>AS$46-$C$47</f>
        <v>9.993151111387837</v>
      </c>
      <c r="AT47" s="11">
        <f>AT$46-$C$47</f>
        <v>9.993151111387837</v>
      </c>
      <c r="AU47" s="11">
        <f>AU$46-$C$47</f>
        <v>9.993151111387837</v>
      </c>
      <c r="AV47" s="11">
        <f>AV$46-$C$47</f>
        <v>2.5216362617520702</v>
      </c>
      <c r="AW47" s="11">
        <f>AW$46-$C$47</f>
        <v>9.993151111387837</v>
      </c>
      <c r="AX47" s="11">
        <f>AX$46-$C$47</f>
        <v>5.883817944088164</v>
      </c>
      <c r="AY47" s="11">
        <f>AY$46-$C$47</f>
        <v>5.883817944088164</v>
      </c>
      <c r="AZ47" s="11">
        <f>AZ$46-$C$47</f>
        <v>9.993151111387837</v>
      </c>
      <c r="BA47" s="11">
        <f>BA$46-$C$47</f>
        <v>9.526181433285599</v>
      </c>
      <c r="BB47" s="11">
        <f>BB$46-$C$47</f>
        <v>9.993151111387837</v>
      </c>
      <c r="BC47" s="11">
        <f>BC$46-$C$47</f>
        <v>2.5216362617520702</v>
      </c>
      <c r="BD47" s="11">
        <f>BD$46-$C$47</f>
        <v>9.993151111387837</v>
      </c>
      <c r="BE47" s="11">
        <f>BE$46-$C$47</f>
        <v>9.993151111387837</v>
      </c>
      <c r="BF47" s="11">
        <f>BF$46-$C$47</f>
        <v>9.993151111387837</v>
      </c>
      <c r="BG47" s="11">
        <f>BG$46-$C$47</f>
        <v>2.5216362617520702</v>
      </c>
      <c r="BH47" s="11">
        <f>BH$46-$C$47</f>
        <v>9.993151111387837</v>
      </c>
      <c r="BI47" s="11">
        <f>BI$46-$C$47</f>
        <v>9.993151111387837</v>
      </c>
      <c r="BJ47" s="11">
        <f>BJ$46-$C$47</f>
        <v>9.993151111387837</v>
      </c>
      <c r="BK47" s="11">
        <f>BK$46-$C$47</f>
        <v>5.883817944088164</v>
      </c>
      <c r="BL47" s="11">
        <f>BL$46-$C$47</f>
        <v>9.993151111387837</v>
      </c>
      <c r="BM47" s="11">
        <f>BM$46-$C$47</f>
        <v>5.883817944088164</v>
      </c>
      <c r="BN47" s="11">
        <f>BN$46-$C$47</f>
        <v>9.993151111387837</v>
      </c>
      <c r="BO47" s="11">
        <f>BO$46-$C$47</f>
        <v>5.883817944088164</v>
      </c>
      <c r="BP47" s="11">
        <f>BP$46-$C$47</f>
        <v>9.993151111387837</v>
      </c>
      <c r="BQ47" s="11">
        <f>BQ$46-$C$47</f>
        <v>9.993151111387837</v>
      </c>
      <c r="BR47" s="11">
        <f>BR$46-$C$47</f>
        <v>5.883817944088164</v>
      </c>
      <c r="BS47" s="11">
        <f>BS$46-$C$47</f>
        <v>9.993151111387837</v>
      </c>
      <c r="BT47" s="11">
        <f>BT$46-$C$47</f>
        <v>5.883817944088164</v>
      </c>
      <c r="BU47" s="11">
        <f>BU$46-$C$47</f>
        <v>9.993151111387837</v>
      </c>
      <c r="BV47" s="11">
        <f>BV$46-$C$47</f>
        <v>9.993151111387837</v>
      </c>
      <c r="BW47" s="11">
        <f>BW$46-$C$47</f>
        <v>9.993151111387837</v>
      </c>
      <c r="BX47" s="11">
        <f>BX$46-$C$47</f>
        <v>11.954423759417224</v>
      </c>
      <c r="BY47" s="11">
        <f>BY$46-$C$47</f>
        <v>5.883817944088164</v>
      </c>
      <c r="BZ47" s="11">
        <f>BZ$46-$C$47</f>
        <v>9.993151111387837</v>
      </c>
      <c r="CA47" s="11">
        <f>CA$46-$C$47</f>
        <v>9.993151111387837</v>
      </c>
      <c r="CC47" s="50">
        <f>100*F$8/$C$9</f>
        <v>14.349473112334401</v>
      </c>
      <c r="CD47" s="40" t="str">
        <f>ListadoUniversidades!$C$8</f>
        <v>UAH</v>
      </c>
      <c r="CF47" s="50">
        <f>100*AF$19/$C$20</f>
        <v>0</v>
      </c>
      <c r="CG47" s="40" t="str">
        <f>ListadoUniversidades!$C$34</f>
        <v>UEMC</v>
      </c>
      <c r="CI47" s="50">
        <f>100*AH$34/$C$35</f>
        <v>0</v>
      </c>
      <c r="CJ47" s="40" t="str">
        <f>ListadoUniversidades!$C$36</f>
        <v>UFV</v>
      </c>
      <c r="CL47" s="50">
        <f>100*N$47/$C$48</f>
        <v>55.46875000000002</v>
      </c>
      <c r="CM47" s="40" t="str">
        <f>ListadoUniversidades!$C$16</f>
        <v>UC3M</v>
      </c>
      <c r="CO47" s="50">
        <f>100*X$57/$C$58</f>
        <v>24.96706189816084</v>
      </c>
      <c r="CP47" s="40" t="str">
        <f>ListadoUniversidades!$C$26</f>
        <v>UCV</v>
      </c>
      <c r="CR47" s="50">
        <f>100*AT$75/$C$76</f>
        <v>4.549126353502178</v>
      </c>
      <c r="CS47" s="40" t="str">
        <f>ListadoUniversidades!$C$48</f>
        <v>MU</v>
      </c>
    </row>
    <row r="48" spans="2:97" ht="12.75">
      <c r="B48" s="58" t="s">
        <v>345</v>
      </c>
      <c r="C48" s="58">
        <f>MAX(D47:CA47)</f>
        <v>11.954423759417224</v>
      </c>
      <c r="CC48" s="50">
        <f>100*BW$8/$C$9</f>
        <v>10.710514055346508</v>
      </c>
      <c r="CD48" s="40" t="str">
        <f>ListadoUniversidades!$C$77</f>
        <v>UV</v>
      </c>
      <c r="CF48" s="50">
        <f>100*AH$19/$C$20</f>
        <v>0</v>
      </c>
      <c r="CG48" s="40" t="str">
        <f>ListadoUniversidades!$C$36</f>
        <v>UFV</v>
      </c>
      <c r="CI48" s="50">
        <f>100*AK$34/$C$35</f>
        <v>0</v>
      </c>
      <c r="CJ48" s="40" t="str">
        <f>ListadoUniversidades!$C$39</f>
        <v>UIB</v>
      </c>
      <c r="CL48" s="50">
        <f>100*T$47/$C$48</f>
        <v>55.46875000000002</v>
      </c>
      <c r="CM48" s="40" t="str">
        <f>ListadoUniversidades!$C$22</f>
        <v>UCJC</v>
      </c>
      <c r="CO48" s="50">
        <f>100*W$57/$C$58</f>
        <v>24.96706189816084</v>
      </c>
      <c r="CP48" s="40" t="str">
        <f>ListadoUniversidades!$C$25</f>
        <v>UCO</v>
      </c>
      <c r="CR48" s="50">
        <f>100*AU$75/$C$76</f>
        <v>4.549126353502178</v>
      </c>
      <c r="CS48" s="40" t="str">
        <f>ListadoUniversidades!$C$49</f>
        <v>UM</v>
      </c>
    </row>
    <row r="49" spans="2:97" ht="12.75">
      <c r="B49" s="58"/>
      <c r="C49" s="58" t="s">
        <v>346</v>
      </c>
      <c r="D49" s="50">
        <f>100*D$47/$C$48</f>
        <v>49.21874999999999</v>
      </c>
      <c r="E49" s="50">
        <f>100*E$47/$C$48</f>
        <v>83.59375</v>
      </c>
      <c r="F49" s="50">
        <f>100*F$47/$C$48</f>
        <v>21.093749999999993</v>
      </c>
      <c r="G49" s="50">
        <f>100*G$47/$C$48</f>
        <v>49.21874999999999</v>
      </c>
      <c r="H49" s="50">
        <f>100*H$47/$C$48</f>
        <v>83.59375</v>
      </c>
      <c r="I49" s="50">
        <f>100*I$47/$C$48</f>
        <v>49.21874999999999</v>
      </c>
      <c r="J49" s="50">
        <f>100*J$47/$C$48</f>
        <v>49.21874999999999</v>
      </c>
      <c r="K49" s="50">
        <f>100*K$47/$C$48</f>
        <v>83.59375</v>
      </c>
      <c r="L49" s="50">
        <f>100*L$47/$C$48</f>
        <v>49.21874999999999</v>
      </c>
      <c r="M49" s="50">
        <f>100*M$47/$C$48</f>
        <v>21.093749999999993</v>
      </c>
      <c r="N49" s="50">
        <f>100*N$47/$C$48</f>
        <v>55.46875000000002</v>
      </c>
      <c r="O49" s="50">
        <f>100*O$47/$C$48</f>
        <v>83.59375</v>
      </c>
      <c r="P49" s="50">
        <f>100*P$47/$C$48</f>
        <v>49.21874999999999</v>
      </c>
      <c r="Q49" s="50">
        <f>100*Q$47/$C$48</f>
        <v>49.21874999999999</v>
      </c>
      <c r="R49" s="50">
        <f>100*R$47/$C$48</f>
        <v>49.21874999999999</v>
      </c>
      <c r="S49" s="50">
        <f>100*S$47/$C$48</f>
        <v>0</v>
      </c>
      <c r="T49" s="50">
        <f>100*T$47/$C$48</f>
        <v>55.46875000000002</v>
      </c>
      <c r="U49" s="50">
        <f>100*U$47/$C$48</f>
        <v>55.46875000000002</v>
      </c>
      <c r="V49" s="50">
        <f>100*V$47/$C$48</f>
        <v>83.59375</v>
      </c>
      <c r="W49" s="50">
        <f>100*W$47/$C$48</f>
        <v>83.59375</v>
      </c>
      <c r="X49" s="50">
        <f>100*X$47/$C$48</f>
        <v>83.59375</v>
      </c>
      <c r="Y49" s="50">
        <f>100*Y$47/$C$48</f>
        <v>83.59375</v>
      </c>
      <c r="Z49" s="50">
        <f>100*Z$47/$C$48</f>
        <v>83.59375</v>
      </c>
      <c r="AA49" s="50">
        <f>100*AA$47/$C$48</f>
        <v>51.562499999999986</v>
      </c>
      <c r="AB49" s="50">
        <f>100*AB$47/$C$48</f>
        <v>83.59375</v>
      </c>
      <c r="AC49" s="50">
        <f>100*AC$47/$C$48</f>
        <v>83.59375</v>
      </c>
      <c r="AD49" s="50">
        <f>100*AD$47/$C$48</f>
        <v>71.87500000000001</v>
      </c>
      <c r="AE49" s="50">
        <f>100*AE$47/$C$48</f>
        <v>83.59375</v>
      </c>
      <c r="AF49" s="50">
        <f>100*AF$47/$C$48</f>
        <v>21.093749999999993</v>
      </c>
      <c r="AG49" s="50">
        <f>100*AG$47/$C$48</f>
        <v>83.59375</v>
      </c>
      <c r="AH49" s="50">
        <f>100*AH$47/$C$48</f>
        <v>21.093749999999993</v>
      </c>
      <c r="AI49" s="50">
        <f>100*AI$47/$C$48</f>
        <v>83.59375</v>
      </c>
      <c r="AJ49" s="50">
        <f>100*AJ$47/$C$48</f>
        <v>83.59375</v>
      </c>
      <c r="AK49" s="50">
        <f>100*AK$47/$C$48</f>
        <v>55.46875000000002</v>
      </c>
      <c r="AL49" s="50">
        <f>100*AL$47/$C$48</f>
        <v>62.50000000000001</v>
      </c>
      <c r="AM49" s="50">
        <f>100*AM$47/$C$48</f>
        <v>49.21874999999999</v>
      </c>
      <c r="AN49" s="50">
        <f>100*AN$47/$C$48</f>
        <v>49.21874999999999</v>
      </c>
      <c r="AO49" s="50">
        <f>100*AO$47/$C$48</f>
        <v>83.59375</v>
      </c>
      <c r="AP49" s="50">
        <f>100*AP$47/$C$48</f>
        <v>55.46875000000002</v>
      </c>
      <c r="AQ49" s="50">
        <f>100*AQ$47/$C$48</f>
        <v>100</v>
      </c>
      <c r="AR49" s="50">
        <f>100*AR$47/$C$48</f>
        <v>83.59375</v>
      </c>
      <c r="AS49" s="50">
        <f>100*AS$47/$C$48</f>
        <v>83.59375</v>
      </c>
      <c r="AT49" s="50">
        <f>100*AT$47/$C$48</f>
        <v>83.59375</v>
      </c>
      <c r="AU49" s="50">
        <f>100*AU$47/$C$48</f>
        <v>83.59375</v>
      </c>
      <c r="AV49" s="50">
        <f>100*AV$47/$C$48</f>
        <v>21.093749999999993</v>
      </c>
      <c r="AW49" s="50">
        <f>100*AW$47/$C$48</f>
        <v>83.59375</v>
      </c>
      <c r="AX49" s="50">
        <f>100*AX$47/$C$48</f>
        <v>49.21874999999999</v>
      </c>
      <c r="AY49" s="50">
        <f>100*AY$47/$C$48</f>
        <v>49.21874999999999</v>
      </c>
      <c r="AZ49" s="50">
        <f>100*AZ$47/$C$48</f>
        <v>83.59375</v>
      </c>
      <c r="BA49" s="50">
        <f>100*BA$47/$C$48</f>
        <v>79.68749999999999</v>
      </c>
      <c r="BB49" s="50">
        <f>100*BB$47/$C$48</f>
        <v>83.59375</v>
      </c>
      <c r="BC49" s="50">
        <f>100*BC$47/$C$48</f>
        <v>21.093749999999993</v>
      </c>
      <c r="BD49" s="50">
        <f>100*BD$47/$C$48</f>
        <v>83.59375</v>
      </c>
      <c r="BE49" s="50">
        <f>100*BE$47/$C$48</f>
        <v>83.59375</v>
      </c>
      <c r="BF49" s="50">
        <f>100*BF$47/$C$48</f>
        <v>83.59375</v>
      </c>
      <c r="BG49" s="50">
        <f>100*BG$47/$C$48</f>
        <v>21.093749999999993</v>
      </c>
      <c r="BH49" s="50">
        <f>100*BH$47/$C$48</f>
        <v>83.59375</v>
      </c>
      <c r="BI49" s="50">
        <f>100*BI$47/$C$48</f>
        <v>83.59375</v>
      </c>
      <c r="BJ49" s="50">
        <f>100*BJ$47/$C$48</f>
        <v>83.59375</v>
      </c>
      <c r="BK49" s="50">
        <f>100*BK$47/$C$48</f>
        <v>49.21874999999999</v>
      </c>
      <c r="BL49" s="50">
        <f>100*BL$47/$C$48</f>
        <v>83.59375</v>
      </c>
      <c r="BM49" s="50">
        <f>100*BM$47/$C$48</f>
        <v>49.21874999999999</v>
      </c>
      <c r="BN49" s="50">
        <f>100*BN$47/$C$48</f>
        <v>83.59375</v>
      </c>
      <c r="BO49" s="50">
        <f>100*BO$47/$C$48</f>
        <v>49.21874999999999</v>
      </c>
      <c r="BP49" s="50">
        <f>100*BP$47/$C$48</f>
        <v>83.59375</v>
      </c>
      <c r="BQ49" s="50">
        <f>100*BQ$47/$C$48</f>
        <v>83.59375</v>
      </c>
      <c r="BR49" s="50">
        <f>100*BR$47/$C$48</f>
        <v>49.21874999999999</v>
      </c>
      <c r="BS49" s="50">
        <f>100*BS$47/$C$48</f>
        <v>83.59375</v>
      </c>
      <c r="BT49" s="50">
        <f>100*BT$47/$C$48</f>
        <v>49.21874999999999</v>
      </c>
      <c r="BU49" s="50">
        <f>100*BU$47/$C$48</f>
        <v>83.59375</v>
      </c>
      <c r="BV49" s="50">
        <f>100*BV$47/$C$48</f>
        <v>83.59375</v>
      </c>
      <c r="BW49" s="50">
        <f>100*BW$47/$C$48</f>
        <v>83.59375</v>
      </c>
      <c r="BX49" s="50">
        <f>100*BX$47/$C$48</f>
        <v>100</v>
      </c>
      <c r="BY49" s="50">
        <f>100*BY$47/$C$48</f>
        <v>49.21874999999999</v>
      </c>
      <c r="BZ49" s="50">
        <f>100*BZ$47/$C$48</f>
        <v>83.59375</v>
      </c>
      <c r="CA49" s="50">
        <f>100*CA$47/$C$48</f>
        <v>83.59375</v>
      </c>
      <c r="CC49" s="50">
        <f>100*Z$8/$C$9</f>
        <v>7.277918113975788</v>
      </c>
      <c r="CD49" s="40" t="str">
        <f>ListadoUniversidades!$C$28</f>
        <v>UDEUSTO</v>
      </c>
      <c r="CF49" s="50">
        <f>100*AK$19/$C$20</f>
        <v>0</v>
      </c>
      <c r="CG49" s="40" t="str">
        <f>ListadoUniversidades!$C$39</f>
        <v>UIB</v>
      </c>
      <c r="CI49" s="50">
        <f>100*AL$34/$C$35</f>
        <v>0</v>
      </c>
      <c r="CJ49" s="40" t="str">
        <f>ListadoUniversidades!$C$40</f>
        <v>UIC</v>
      </c>
      <c r="CL49" s="50">
        <f>100*U$47/$C$48</f>
        <v>55.46875000000002</v>
      </c>
      <c r="CM49" s="40" t="str">
        <f>ListadoUniversidades!$C$23</f>
        <v>UCLM</v>
      </c>
      <c r="CO49" s="50">
        <f>100*V$57/$C$58</f>
        <v>24.96706189816084</v>
      </c>
      <c r="CP49" s="40" t="str">
        <f>ListadoUniversidades!$C$24</f>
        <v>UCM</v>
      </c>
      <c r="CR49" s="50">
        <f>100*AV$75/$C$76</f>
        <v>4.549126353502178</v>
      </c>
      <c r="CS49" s="40" t="str">
        <f>ListadoUniversidades!$C$50</f>
        <v>UMH</v>
      </c>
    </row>
    <row r="50" spans="2:97" ht="12.75">
      <c r="B50" s="12"/>
      <c r="C50" s="12"/>
      <c r="D50" s="39" t="str">
        <f>ListadoUniversidades!$C$6</f>
        <v>UA</v>
      </c>
      <c r="E50" s="39" t="str">
        <f>ListadoUniversidades!$C$7</f>
        <v>UAB</v>
      </c>
      <c r="F50" s="40" t="str">
        <f>ListadoUniversidades!$C$8</f>
        <v>UAH</v>
      </c>
      <c r="G50" s="40" t="str">
        <f>ListadoUniversidades!$C$9</f>
        <v>UAL</v>
      </c>
      <c r="H50" s="40" t="str">
        <f>ListadoUniversidades!$C$10</f>
        <v>UAM</v>
      </c>
      <c r="I50" s="40" t="str">
        <f>ListadoUniversidades!$C$11</f>
        <v>UAO</v>
      </c>
      <c r="J50" s="40" t="str">
        <f>ListadoUniversidades!$C$12</f>
        <v>UAX</v>
      </c>
      <c r="K50" s="40" t="str">
        <f>ListadoUniversidades!$C$13</f>
        <v>UB</v>
      </c>
      <c r="L50" s="39" t="str">
        <f>ListadoUniversidades!$C$14</f>
        <v>UBU</v>
      </c>
      <c r="M50" s="40" t="str">
        <f>ListadoUniversidades!$C$15</f>
        <v>UC</v>
      </c>
      <c r="N50" s="40" t="str">
        <f>ListadoUniversidades!$C$16</f>
        <v>UC3M</v>
      </c>
      <c r="O50" s="40" t="str">
        <f>ListadoUniversidades!$C$17</f>
        <v>UCA</v>
      </c>
      <c r="P50" s="40" t="str">
        <f>ListadoUniversidades!$C$18</f>
        <v>UCAM</v>
      </c>
      <c r="Q50" s="40" t="str">
        <f>ListadoUniversidades!$C$19</f>
        <v>UCAV</v>
      </c>
      <c r="R50" s="40" t="str">
        <f>ListadoUniversidades!$C$20</f>
        <v>CEU-USP</v>
      </c>
      <c r="S50" s="40" t="str">
        <f>ListadoUniversidades!$C$21</f>
        <v>UCHCEU</v>
      </c>
      <c r="T50" s="40" t="str">
        <f>ListadoUniversidades!$C$22</f>
        <v>UCJC</v>
      </c>
      <c r="U50" s="40" t="str">
        <f>ListadoUniversidades!$C$23</f>
        <v>UCLM</v>
      </c>
      <c r="V50" s="40" t="str">
        <f>ListadoUniversidades!$C$24</f>
        <v>UCM</v>
      </c>
      <c r="W50" s="40" t="str">
        <f>ListadoUniversidades!$C$25</f>
        <v>UCO</v>
      </c>
      <c r="X50" s="40" t="str">
        <f>ListadoUniversidades!$C$26</f>
        <v>UCV</v>
      </c>
      <c r="Y50" s="40" t="str">
        <f>ListadoUniversidades!$C$27</f>
        <v>UDC</v>
      </c>
      <c r="Z50" s="40" t="str">
        <f>ListadoUniversidades!$C$28</f>
        <v>UDEUSTO</v>
      </c>
      <c r="AA50" s="40" t="str">
        <f>ListadoUniversidades!$C$29</f>
        <v>UDG</v>
      </c>
      <c r="AB50" s="40" t="str">
        <f>ListadoUniversidades!$C$30</f>
        <v>UDIMA</v>
      </c>
      <c r="AC50" s="40" t="str">
        <f>ListadoUniversidades!$C$31</f>
        <v>UDL</v>
      </c>
      <c r="AD50" s="40" t="str">
        <f>ListadoUniversidades!$C$32</f>
        <v>EHU</v>
      </c>
      <c r="AE50" s="40" t="str">
        <f>ListadoUniversidades!$C$33</f>
        <v>UEM</v>
      </c>
      <c r="AF50" s="40" t="str">
        <f>ListadoUniversidades!$C$34</f>
        <v>UEMC</v>
      </c>
      <c r="AG50" s="40" t="str">
        <f>ListadoUniversidades!$C$35</f>
        <v>UEX</v>
      </c>
      <c r="AH50" s="40" t="str">
        <f>ListadoUniversidades!$C$36</f>
        <v>UFV</v>
      </c>
      <c r="AI50" s="40" t="str">
        <f>ListadoUniversidades!$C$37</f>
        <v>UGR</v>
      </c>
      <c r="AJ50" s="40" t="str">
        <f>ListadoUniversidades!$C$38</f>
        <v>UHU</v>
      </c>
      <c r="AK50" s="40" t="str">
        <f>ListadoUniversidades!$C$39</f>
        <v>UIB</v>
      </c>
      <c r="AL50" s="40" t="str">
        <f>ListadoUniversidades!$C$40</f>
        <v>UIC</v>
      </c>
      <c r="AM50" s="40" t="str">
        <f>ListadoUniversidades!$C$41</f>
        <v>IE</v>
      </c>
      <c r="AN50" s="40" t="str">
        <f>ListadoUniversidades!$C$42</f>
        <v>UIMP</v>
      </c>
      <c r="AO50" s="40" t="str">
        <f>ListadoUniversidades!$C$43</f>
        <v>UJA</v>
      </c>
      <c r="AP50" s="40" t="str">
        <f>ListadoUniversidades!$C$44</f>
        <v>UJI</v>
      </c>
      <c r="AQ50" s="40" t="str">
        <f>ListadoUniversidades!$C$45</f>
        <v>ULL</v>
      </c>
      <c r="AR50" s="40" t="str">
        <f>ListadoUniversidades!$C$46</f>
        <v>ULPGC</v>
      </c>
      <c r="AS50" s="40" t="str">
        <f>ListadoUniversidades!$C$47</f>
        <v>UMA</v>
      </c>
      <c r="AT50" s="40" t="str">
        <f>ListadoUniversidades!$C$48</f>
        <v>MU</v>
      </c>
      <c r="AU50" s="40" t="str">
        <f>ListadoUniversidades!$C$49</f>
        <v>UM</v>
      </c>
      <c r="AV50" s="40" t="str">
        <f>ListadoUniversidades!$C$50</f>
        <v>UMH</v>
      </c>
      <c r="AW50" s="40" t="str">
        <f>ListadoUniversidades!$C$51</f>
        <v>UNEBRIJA</v>
      </c>
      <c r="AX50" s="40" t="str">
        <f>ListadoUniversidades!$C$52</f>
        <v>UNIRIOJA</v>
      </c>
      <c r="AY50" s="40" t="str">
        <f>ListadoUniversidades!$C$53</f>
        <v>UNAV</v>
      </c>
      <c r="AZ50" s="40" t="str">
        <f>ListadoUniversidades!$C$54</f>
        <v>UNED</v>
      </c>
      <c r="BA50" s="40" t="str">
        <f>ListadoUniversidades!$C$55</f>
        <v>UNIA</v>
      </c>
      <c r="BB50" s="40" t="str">
        <f>ListadoUniversidades!$C$56</f>
        <v>UNILEON</v>
      </c>
      <c r="BC50" s="40" t="str">
        <f>ListadoUniversidades!$C$57</f>
        <v>UNIR</v>
      </c>
      <c r="BD50" s="40" t="str">
        <f>ListadoUniversidades!$C$58</f>
        <v>UNIOVI</v>
      </c>
      <c r="BE50" s="40" t="str">
        <f>ListadoUniversidades!$C$59</f>
        <v>UOC</v>
      </c>
      <c r="BF50" s="40" t="str">
        <f>ListadoUniversidades!$C$60</f>
        <v>UPC</v>
      </c>
      <c r="BG50" s="40" t="str">
        <f>ListadoUniversidades!$C$61</f>
        <v>UPCOMILLAS</v>
      </c>
      <c r="BH50" s="40" t="str">
        <f>ListadoUniversidades!$C$62</f>
        <v>UPCT</v>
      </c>
      <c r="BI50" s="40" t="str">
        <f>ListadoUniversidades!$C$63</f>
        <v>UPF</v>
      </c>
      <c r="BJ50" s="40" t="str">
        <f>ListadoUniversidades!$C$64</f>
        <v>UPM</v>
      </c>
      <c r="BK50" s="40" t="str">
        <f>ListadoUniversidades!$C$65</f>
        <v>UPNA</v>
      </c>
      <c r="BL50" s="40" t="str">
        <f>ListadoUniversidades!$C$66</f>
        <v>UPSA</v>
      </c>
      <c r="BM50" s="40" t="str">
        <f>ListadoUniversidades!$C$67</f>
        <v>UPO</v>
      </c>
      <c r="BN50" s="40" t="str">
        <f>ListadoUniversidades!$C$68</f>
        <v>UPV</v>
      </c>
      <c r="BO50" s="40" t="str">
        <f>ListadoUniversidades!$C$69</f>
        <v>URJC</v>
      </c>
      <c r="BP50" s="40" t="str">
        <f>ListadoUniversidades!$C$70</f>
        <v>URL</v>
      </c>
      <c r="BQ50" s="40" t="str">
        <f>ListadoUniversidades!$C$71</f>
        <v>URV</v>
      </c>
      <c r="BR50" s="40" t="str">
        <f>ListadoUniversidades!$C$72</f>
        <v>US</v>
      </c>
      <c r="BS50" s="40" t="str">
        <f>ListadoUniversidades!$C$73</f>
        <v>USAL</v>
      </c>
      <c r="BT50" s="40" t="str">
        <f>ListadoUniversidades!$C$74</f>
        <v>USC</v>
      </c>
      <c r="BU50" s="40" t="str">
        <f>ListadoUniversidades!$C$75</f>
        <v>USJ</v>
      </c>
      <c r="BV50" s="40" t="str">
        <f>ListadoUniversidades!$C$76</f>
        <v>UV (Valencia)</v>
      </c>
      <c r="BW50" s="40" t="str">
        <f>ListadoUniversidades!$C$77</f>
        <v>UV</v>
      </c>
      <c r="BX50" s="40" t="str">
        <f>ListadoUniversidades!$C$78</f>
        <v>UVA (Valladolid)</v>
      </c>
      <c r="BY50" s="40" t="str">
        <f>ListadoUniversidades!$C$79</f>
        <v>UVIC</v>
      </c>
      <c r="BZ50" s="40" t="str">
        <f>ListadoUniversidades!$C$80</f>
        <v>VIU</v>
      </c>
      <c r="CA50" s="40" t="str">
        <f>ListadoUniversidades!$C$81</f>
        <v>UZ</v>
      </c>
      <c r="CC50" s="50">
        <f>100*AW$8/$C$9</f>
        <v>3.638959056987894</v>
      </c>
      <c r="CD50" s="40" t="str">
        <f>ListadoUniversidades!$C$51</f>
        <v>UNEBRIJA</v>
      </c>
      <c r="CF50" s="50">
        <f>100*AL$19/$C$20</f>
        <v>0</v>
      </c>
      <c r="CG50" s="40" t="str">
        <f>ListadoUniversidades!$C$40</f>
        <v>UIC</v>
      </c>
      <c r="CI50" s="50">
        <f>100*AM$34/$C$35</f>
        <v>0</v>
      </c>
      <c r="CJ50" s="40" t="str">
        <f>ListadoUniversidades!$C$41</f>
        <v>IE</v>
      </c>
      <c r="CL50" s="50">
        <f>100*AK$47/$C$48</f>
        <v>55.46875000000002</v>
      </c>
      <c r="CM50" s="40" t="str">
        <f>ListadoUniversidades!$C$39</f>
        <v>UIB</v>
      </c>
      <c r="CO50" s="50">
        <f>100*U$57/$C$58</f>
        <v>24.96706189816084</v>
      </c>
      <c r="CP50" s="40" t="str">
        <f>ListadoUniversidades!$C$23</f>
        <v>UCLM</v>
      </c>
      <c r="CR50" s="50">
        <f>100*AW$75/$C$76</f>
        <v>4.549126353502178</v>
      </c>
      <c r="CS50" s="40" t="str">
        <f>ListadoUniversidades!$C$51</f>
        <v>UNEBRIJA</v>
      </c>
    </row>
    <row r="51" spans="81:97" ht="12.75">
      <c r="CC51" s="50">
        <f>100*BB$8/$C$9</f>
        <v>3.638959056987894</v>
      </c>
      <c r="CD51" s="40" t="str">
        <f>ListadoUniversidades!$C$56</f>
        <v>UNILEON</v>
      </c>
      <c r="CF51" s="50">
        <f>100*AM$19/$C$20</f>
        <v>0</v>
      </c>
      <c r="CG51" s="40" t="str">
        <f>ListadoUniversidades!$C$41</f>
        <v>IE</v>
      </c>
      <c r="CI51" s="50">
        <f>100*AN$34/$C$35</f>
        <v>0</v>
      </c>
      <c r="CJ51" s="40" t="str">
        <f>ListadoUniversidades!$C$42</f>
        <v>UIMP</v>
      </c>
      <c r="CL51" s="50">
        <f>100*AP$47/$C$48</f>
        <v>55.46875000000002</v>
      </c>
      <c r="CM51" s="40" t="str">
        <f>ListadoUniversidades!$C$44</f>
        <v>UJI</v>
      </c>
      <c r="CO51" s="50">
        <f>100*S$57/$C$58</f>
        <v>24.96706189816084</v>
      </c>
      <c r="CP51" s="40" t="str">
        <f>ListadoUniversidades!$C$21</f>
        <v>UCHCEU</v>
      </c>
      <c r="CR51" s="50">
        <f>100*AX$75/$C$76</f>
        <v>4.549126353502178</v>
      </c>
      <c r="CS51" s="40" t="str">
        <f>ListadoUniversidades!$C$52</f>
        <v>UNIRIOJA</v>
      </c>
    </row>
    <row r="52" spans="81:97" ht="12.75">
      <c r="CC52" s="50">
        <f>100*BL$8/$C$9</f>
        <v>3.4325959413707188</v>
      </c>
      <c r="CD52" s="40" t="str">
        <f>ListadoUniversidades!$C$66</f>
        <v>UPSA</v>
      </c>
      <c r="CF52" s="50">
        <f>100*AN$19/$C$20</f>
        <v>0</v>
      </c>
      <c r="CG52" s="40" t="str">
        <f>ListadoUniversidades!$C$42</f>
        <v>UIMP</v>
      </c>
      <c r="CI52" s="50">
        <f>100*AO$34/$C$35</f>
        <v>0</v>
      </c>
      <c r="CJ52" s="40" t="str">
        <f>ListadoUniversidades!$C$43</f>
        <v>UJA</v>
      </c>
      <c r="CL52" s="50">
        <f>100*AA$47/$C$48</f>
        <v>51.562499999999986</v>
      </c>
      <c r="CM52" s="40" t="str">
        <f>ListadoUniversidades!$C$29</f>
        <v>UDG</v>
      </c>
      <c r="CO52" s="50">
        <f>100*O$57/$C$58</f>
        <v>24.96706189816084</v>
      </c>
      <c r="CP52" s="40" t="str">
        <f>ListadoUniversidades!$C$17</f>
        <v>UCA</v>
      </c>
      <c r="CR52" s="50">
        <f>100*AY$75/$C$76</f>
        <v>4.549126353502178</v>
      </c>
      <c r="CS52" s="40" t="str">
        <f>ListadoUniversidades!$C$53</f>
        <v>UNAV</v>
      </c>
    </row>
    <row r="53" spans="1:97" ht="12.75">
      <c r="A53" s="59" t="str">
        <f>'suma puntuaciones en % '!B24</f>
        <v>Divulgación</v>
      </c>
      <c r="B53" s="60" t="str">
        <f>'suma puntuaciones en % '!C24</f>
        <v>Eventos organizados</v>
      </c>
      <c r="C53" s="61" t="str">
        <f>'suma puntuaciones en % '!D24</f>
        <v>¿La universidad ha organizado íntegramente algún evento sobre software libre (ponencias, charlas,  talleres...) en los úlitmos 12 meses?</v>
      </c>
      <c r="D53" s="12">
        <f>'suma puntuaciones en % '!E24</f>
        <v>4.482908909781457</v>
      </c>
      <c r="E53" s="12">
        <f>'suma puntuaciones en % '!F24</f>
        <v>4.482908909781457</v>
      </c>
      <c r="F53" s="12">
        <f>'suma puntuaciones en % '!G24</f>
        <v>4.482908909781457</v>
      </c>
      <c r="G53" s="12">
        <f>'suma puntuaciones en % '!H24</f>
        <v>4.482908909781457</v>
      </c>
      <c r="H53" s="12">
        <f>'suma puntuaciones en % '!I24</f>
        <v>4.482908909781457</v>
      </c>
      <c r="I53" s="12">
        <f>'suma puntuaciones en % '!J24</f>
        <v>0</v>
      </c>
      <c r="J53" s="12">
        <f>'suma puntuaciones en % '!K24</f>
        <v>0</v>
      </c>
      <c r="K53" s="12">
        <f>'suma puntuaciones en % '!L24</f>
        <v>4.482908909781457</v>
      </c>
      <c r="L53" s="12">
        <f>'suma puntuaciones en % '!M24</f>
        <v>4.482908909781457</v>
      </c>
      <c r="M53" s="12">
        <f>'suma puntuaciones en % '!N24</f>
        <v>4.482908909781457</v>
      </c>
      <c r="N53" s="12">
        <f>'suma puntuaciones en % '!O24</f>
        <v>4.482908909781457</v>
      </c>
      <c r="O53" s="12">
        <f>'suma puntuaciones en % '!P24</f>
        <v>4.482908909781457</v>
      </c>
      <c r="P53" s="12">
        <f>'suma puntuaciones en % '!Q24</f>
        <v>0</v>
      </c>
      <c r="Q53" s="12">
        <f>'suma puntuaciones en % '!R24</f>
        <v>0</v>
      </c>
      <c r="R53" s="12">
        <f>'suma puntuaciones en % '!S24</f>
        <v>0</v>
      </c>
      <c r="S53" s="12">
        <f>'suma puntuaciones en % '!T24</f>
        <v>4.482908909781457</v>
      </c>
      <c r="T53" s="12">
        <f>'suma puntuaciones en % '!U24</f>
        <v>0</v>
      </c>
      <c r="U53" s="12">
        <f>'suma puntuaciones en % '!V24</f>
        <v>4.482908909781457</v>
      </c>
      <c r="V53" s="12">
        <f>'suma puntuaciones en % '!W24</f>
        <v>4.482908909781457</v>
      </c>
      <c r="W53" s="12">
        <f>'suma puntuaciones en % '!X24</f>
        <v>4.482908909781457</v>
      </c>
      <c r="X53" s="12">
        <f>'suma puntuaciones en % '!Y24</f>
        <v>4.482908909781457</v>
      </c>
      <c r="Y53" s="12">
        <f>'suma puntuaciones en % '!Z24</f>
        <v>4.482908909781457</v>
      </c>
      <c r="Z53" s="12">
        <f>'suma puntuaciones en % '!AA24</f>
        <v>4.482908909781457</v>
      </c>
      <c r="AA53" s="12">
        <f>'suma puntuaciones en % '!AB24</f>
        <v>4.482908909781457</v>
      </c>
      <c r="AB53" s="12">
        <f>'suma puntuaciones en % '!AC24</f>
        <v>0</v>
      </c>
      <c r="AC53" s="12">
        <f>'suma puntuaciones en % '!AD24</f>
        <v>0</v>
      </c>
      <c r="AD53" s="12">
        <f>'suma puntuaciones en % '!AE24</f>
        <v>4.482908909781457</v>
      </c>
      <c r="AE53" s="12">
        <f>'suma puntuaciones en % '!AF24</f>
        <v>4.482908909781457</v>
      </c>
      <c r="AF53" s="12">
        <f>'suma puntuaciones en % '!AG24</f>
        <v>4.482908909781457</v>
      </c>
      <c r="AG53" s="12">
        <f>'suma puntuaciones en % '!AH24</f>
        <v>0</v>
      </c>
      <c r="AH53" s="12">
        <f>'suma puntuaciones en % '!AI24</f>
        <v>0</v>
      </c>
      <c r="AI53" s="12">
        <f>'suma puntuaciones en % '!AJ24</f>
        <v>4.482908909781457</v>
      </c>
      <c r="AJ53" s="12">
        <f>'suma puntuaciones en % '!AK24</f>
        <v>4.482908909781457</v>
      </c>
      <c r="AK53" s="12">
        <f>'suma puntuaciones en % '!AL24</f>
        <v>4.482908909781457</v>
      </c>
      <c r="AL53" s="12">
        <f>'suma puntuaciones en % '!AM24</f>
        <v>0</v>
      </c>
      <c r="AM53" s="12">
        <f>'suma puntuaciones en % '!AN24</f>
        <v>0</v>
      </c>
      <c r="AN53" s="12">
        <f>'suma puntuaciones en % '!AO24</f>
        <v>4.482908909781457</v>
      </c>
      <c r="AO53" s="12">
        <f>'suma puntuaciones en % '!AP24</f>
        <v>4.482908909781457</v>
      </c>
      <c r="AP53" s="12">
        <f>'suma puntuaciones en % '!AQ24</f>
        <v>4.482908909781457</v>
      </c>
      <c r="AQ53" s="12">
        <f>'suma puntuaciones en % '!AR24</f>
        <v>4.482908909781457</v>
      </c>
      <c r="AR53" s="12">
        <f>'suma puntuaciones en % '!AS24</f>
        <v>4.482908909781457</v>
      </c>
      <c r="AS53" s="12">
        <f>'suma puntuaciones en % '!AT24</f>
        <v>4.482908909781457</v>
      </c>
      <c r="AT53" s="12">
        <f>'suma puntuaciones en % '!AU24</f>
        <v>4.482908909781457</v>
      </c>
      <c r="AU53" s="12">
        <f>'suma puntuaciones en % '!AV24</f>
        <v>4.482908909781457</v>
      </c>
      <c r="AV53" s="12">
        <f>'suma puntuaciones en % '!AW24</f>
        <v>4.482908909781457</v>
      </c>
      <c r="AW53" s="12">
        <f>'suma puntuaciones en % '!AX24</f>
        <v>4.482908909781457</v>
      </c>
      <c r="AX53" s="12">
        <f>'suma puntuaciones en % '!AY24</f>
        <v>4.482908909781457</v>
      </c>
      <c r="AY53" s="12">
        <f>'suma puntuaciones en % '!AZ24</f>
        <v>4.482908909781457</v>
      </c>
      <c r="AZ53" s="12">
        <f>'suma puntuaciones en % '!BA24</f>
        <v>4.482908909781457</v>
      </c>
      <c r="BA53" s="12">
        <f>'suma puntuaciones en % '!BB24</f>
        <v>4.482908909781457</v>
      </c>
      <c r="BB53" s="12">
        <f>'suma puntuaciones en % '!BC24</f>
        <v>4.482908909781457</v>
      </c>
      <c r="BC53" s="12">
        <f>'suma puntuaciones en % '!BD24</f>
        <v>0</v>
      </c>
      <c r="BD53" s="12">
        <f>'suma puntuaciones en % '!BE24</f>
        <v>4.482908909781457</v>
      </c>
      <c r="BE53" s="12">
        <f>'suma puntuaciones en % '!BF24</f>
        <v>4.482908909781457</v>
      </c>
      <c r="BF53" s="12">
        <f>'suma puntuaciones en % '!BG24</f>
        <v>4.482908909781457</v>
      </c>
      <c r="BG53" s="12">
        <f>'suma puntuaciones en % '!BH24</f>
        <v>4.482908909781457</v>
      </c>
      <c r="BH53" s="12">
        <f>'suma puntuaciones en % '!BI24</f>
        <v>4.482908909781457</v>
      </c>
      <c r="BI53" s="12">
        <f>'suma puntuaciones en % '!BJ24</f>
        <v>4.482908909781457</v>
      </c>
      <c r="BJ53" s="12">
        <f>'suma puntuaciones en % '!BK24</f>
        <v>4.482908909781457</v>
      </c>
      <c r="BK53" s="12">
        <f>'suma puntuaciones en % '!BL24</f>
        <v>4.482908909781457</v>
      </c>
      <c r="BL53" s="12">
        <f>'suma puntuaciones en % '!BM24</f>
        <v>4.482908909781457</v>
      </c>
      <c r="BM53" s="12">
        <f>'suma puntuaciones en % '!BN24</f>
        <v>4.482908909781457</v>
      </c>
      <c r="BN53" s="12">
        <f>'suma puntuaciones en % '!BO24</f>
        <v>4.482908909781457</v>
      </c>
      <c r="BO53" s="12">
        <f>'suma puntuaciones en % '!BP24</f>
        <v>4.482908909781457</v>
      </c>
      <c r="BP53" s="12">
        <f>'suma puntuaciones en % '!BQ24</f>
        <v>4.482908909781457</v>
      </c>
      <c r="BQ53" s="12">
        <f>'suma puntuaciones en % '!BR24</f>
        <v>4.482908909781457</v>
      </c>
      <c r="BR53" s="12">
        <f>'suma puntuaciones en % '!BS24</f>
        <v>4.482908909781457</v>
      </c>
      <c r="BS53" s="12">
        <f>'suma puntuaciones en % '!BT24</f>
        <v>4.482908909781457</v>
      </c>
      <c r="BT53" s="12">
        <f>'suma puntuaciones en % '!BU24</f>
        <v>4.482908909781457</v>
      </c>
      <c r="BU53" s="12">
        <f>'suma puntuaciones en % '!BV24</f>
        <v>4.482908909781457</v>
      </c>
      <c r="BV53" s="12">
        <f>'suma puntuaciones en % '!BW24</f>
        <v>4.482908909781457</v>
      </c>
      <c r="BW53" s="12">
        <f>'suma puntuaciones en % '!BX24</f>
        <v>4.482908909781457</v>
      </c>
      <c r="BX53" s="12">
        <f>'suma puntuaciones en % '!BY24</f>
        <v>4.482908909781457</v>
      </c>
      <c r="BY53" s="12">
        <f>'suma puntuaciones en % '!BZ24</f>
        <v>0</v>
      </c>
      <c r="BZ53" s="12">
        <f>'suma puntuaciones en % '!CA24</f>
        <v>0</v>
      </c>
      <c r="CA53" s="12">
        <f>'suma puntuaciones en % '!CB24</f>
        <v>4.482908909781457</v>
      </c>
      <c r="CC53" s="50">
        <f>100*I$8/$C$9</f>
        <v>0</v>
      </c>
      <c r="CD53" s="40" t="str">
        <f>ListadoUniversidades!$C$11</f>
        <v>UAO</v>
      </c>
      <c r="CF53" s="50">
        <f>100*AO$19/$C$20</f>
        <v>0</v>
      </c>
      <c r="CG53" s="40" t="str">
        <f>ListadoUniversidades!$C$43</f>
        <v>UJA</v>
      </c>
      <c r="CI53" s="50">
        <f>100*AP$34/$C$35</f>
        <v>0</v>
      </c>
      <c r="CJ53" s="40" t="str">
        <f>ListadoUniversidades!$C$44</f>
        <v>UJI</v>
      </c>
      <c r="CL53" s="50">
        <f>100*D$47/$C$48</f>
        <v>49.21874999999999</v>
      </c>
      <c r="CM53" s="39" t="str">
        <f>ListadoUniversidades!$C$6</f>
        <v>UA</v>
      </c>
      <c r="CO53" s="50">
        <f>100*N$57/$C$58</f>
        <v>24.96706189816084</v>
      </c>
      <c r="CP53" s="40" t="str">
        <f>ListadoUniversidades!$C$16</f>
        <v>UC3M</v>
      </c>
      <c r="CR53" s="50">
        <f>100*AZ$75/$C$76</f>
        <v>4.549126353502178</v>
      </c>
      <c r="CS53" s="40" t="str">
        <f>ListadoUniversidades!$C$54</f>
        <v>UNED</v>
      </c>
    </row>
    <row r="54" spans="1:97" ht="12.75">
      <c r="A54" s="65"/>
      <c r="B54" s="66" t="str">
        <f>'suma puntuaciones en % '!C25</f>
        <v>Premio local CuSL</v>
      </c>
      <c r="C54" s="67" t="str">
        <f>'suma puntuaciones en % '!D25</f>
        <v>Número de premios locales que la universidad ha organizado para el Concurso Universitario de Software Libre</v>
      </c>
      <c r="D54" s="12">
        <f>'suma puntuaciones en % '!E25</f>
        <v>-0.8863410038832035</v>
      </c>
      <c r="E54" s="12">
        <f>'suma puntuaciones en % '!F25</f>
        <v>-0.8863410038832035</v>
      </c>
      <c r="F54" s="12">
        <f>'suma puntuaciones en % '!G25</f>
        <v>-0.8863410038832035</v>
      </c>
      <c r="G54" s="12">
        <f>'suma puntuaciones en % '!H25</f>
        <v>-0.8863410038832035</v>
      </c>
      <c r="H54" s="12">
        <f>'suma puntuaciones en % '!I25</f>
        <v>-0.8863410038832035</v>
      </c>
      <c r="I54" s="12">
        <f>'suma puntuaciones en % '!J25</f>
        <v>-0.8863410038832035</v>
      </c>
      <c r="J54" s="12">
        <f>'suma puntuaciones en % '!K25</f>
        <v>-0.8863410038832035</v>
      </c>
      <c r="K54" s="12">
        <f>'suma puntuaciones en % '!L25</f>
        <v>-0.8863410038832035</v>
      </c>
      <c r="L54" s="12">
        <f>'suma puntuaciones en % '!M25</f>
        <v>-0.8863410038832035</v>
      </c>
      <c r="M54" s="12">
        <f>'suma puntuaciones en % '!N25</f>
        <v>-0.8863410038832035</v>
      </c>
      <c r="N54" s="12">
        <f>'suma puntuaciones en % '!O25</f>
        <v>-0.8863410038832035</v>
      </c>
      <c r="O54" s="12">
        <f>'suma puntuaciones en % '!P25</f>
        <v>-0.8863410038832035</v>
      </c>
      <c r="P54" s="12">
        <f>'suma puntuaciones en % '!Q25</f>
        <v>-0.8863410038832035</v>
      </c>
      <c r="Q54" s="12">
        <f>'suma puntuaciones en % '!R25</f>
        <v>-0.8863410038832035</v>
      </c>
      <c r="R54" s="12">
        <f>'suma puntuaciones en % '!S25</f>
        <v>-0.8863410038832035</v>
      </c>
      <c r="S54" s="12">
        <f>'suma puntuaciones en % '!T25</f>
        <v>-0.8863410038832035</v>
      </c>
      <c r="T54" s="12">
        <f>'suma puntuaciones en % '!U25</f>
        <v>-0.8863410038832035</v>
      </c>
      <c r="U54" s="12">
        <f>'suma puntuaciones en % '!V25</f>
        <v>-0.8863410038832035</v>
      </c>
      <c r="V54" s="12">
        <f>'suma puntuaciones en % '!W25</f>
        <v>-0.8863410038832035</v>
      </c>
      <c r="W54" s="12">
        <f>'suma puntuaciones en % '!X25</f>
        <v>-0.8863410038832035</v>
      </c>
      <c r="X54" s="12">
        <f>'suma puntuaciones en % '!Y25</f>
        <v>-0.8863410038832035</v>
      </c>
      <c r="Y54" s="12">
        <f>'suma puntuaciones en % '!Z25</f>
        <v>-0.8863410038832035</v>
      </c>
      <c r="Z54" s="12">
        <f>'suma puntuaciones en % '!AA25</f>
        <v>-0.8863410038832035</v>
      </c>
      <c r="AA54" s="12">
        <f>'suma puntuaciones en % '!AB25</f>
        <v>-0.8863410038832035</v>
      </c>
      <c r="AB54" s="12">
        <f>'suma puntuaciones en % '!AC25</f>
        <v>-0.8863410038832035</v>
      </c>
      <c r="AC54" s="12">
        <f>'suma puntuaciones en % '!AD25</f>
        <v>-0.8863410038832035</v>
      </c>
      <c r="AD54" s="12">
        <f>'suma puntuaciones en % '!AE25</f>
        <v>-0.8863410038832035</v>
      </c>
      <c r="AE54" s="12">
        <f>'suma puntuaciones en % '!AF25</f>
        <v>-0.8863410038832035</v>
      </c>
      <c r="AF54" s="12">
        <f>'suma puntuaciones en % '!AG25</f>
        <v>-0.8863410038832035</v>
      </c>
      <c r="AG54" s="12">
        <f>'suma puntuaciones en % '!AH25</f>
        <v>-0.8863410038832035</v>
      </c>
      <c r="AH54" s="12">
        <f>'suma puntuaciones en % '!AI25</f>
        <v>-0.8863410038832035</v>
      </c>
      <c r="AI54" s="12">
        <f>'suma puntuaciones en % '!AJ25</f>
        <v>12.58604225514149</v>
      </c>
      <c r="AJ54" s="12">
        <f>'suma puntuaciones en % '!AK25</f>
        <v>-0.8863410038832035</v>
      </c>
      <c r="AK54" s="12">
        <f>'suma puntuaciones en % '!AL25</f>
        <v>-0.8863410038832035</v>
      </c>
      <c r="AL54" s="12">
        <f>'suma puntuaciones en % '!AM25</f>
        <v>-0.8863410038832035</v>
      </c>
      <c r="AM54" s="12">
        <f>'suma puntuaciones en % '!AN25</f>
        <v>-0.8863410038832035</v>
      </c>
      <c r="AN54" s="12">
        <f>'suma puntuaciones en % '!AO25</f>
        <v>-0.8863410038832035</v>
      </c>
      <c r="AO54" s="12">
        <f>'suma puntuaciones en % '!AP25</f>
        <v>12.58604225514149</v>
      </c>
      <c r="AP54" s="12">
        <f>'suma puntuaciones en % '!AQ25</f>
        <v>-0.8863410038832035</v>
      </c>
      <c r="AQ54" s="12">
        <f>'suma puntuaciones en % '!AR25</f>
        <v>12.58604225514149</v>
      </c>
      <c r="AR54" s="12">
        <f>'suma puntuaciones en % '!AS25</f>
        <v>-0.8863410038832035</v>
      </c>
      <c r="AS54" s="12">
        <f>'suma puntuaciones en % '!AT25</f>
        <v>-0.8863410038832035</v>
      </c>
      <c r="AT54" s="12">
        <f>'suma puntuaciones en % '!AU25</f>
        <v>-0.8863410038832035</v>
      </c>
      <c r="AU54" s="12">
        <f>'suma puntuaciones en % '!AV25</f>
        <v>-0.8863410038832035</v>
      </c>
      <c r="AV54" s="12">
        <f>'suma puntuaciones en % '!AW25</f>
        <v>-0.8863410038832035</v>
      </c>
      <c r="AW54" s="12">
        <f>'suma puntuaciones en % '!AX25</f>
        <v>-0.8863410038832035</v>
      </c>
      <c r="AX54" s="12">
        <f>'suma puntuaciones en % '!AY25</f>
        <v>-0.8863410038832035</v>
      </c>
      <c r="AY54" s="12">
        <f>'suma puntuaciones en % '!AZ25</f>
        <v>-0.8863410038832035</v>
      </c>
      <c r="AZ54" s="12">
        <f>'suma puntuaciones en % '!BA25</f>
        <v>-0.8863410038832035</v>
      </c>
      <c r="BA54" s="12">
        <f>'suma puntuaciones en % '!BB25</f>
        <v>-0.8863410038832035</v>
      </c>
      <c r="BB54" s="12">
        <f>'suma puntuaciones en % '!BC25</f>
        <v>-0.8863410038832035</v>
      </c>
      <c r="BC54" s="12">
        <f>'suma puntuaciones en % '!BD25</f>
        <v>-0.8863410038832035</v>
      </c>
      <c r="BD54" s="12">
        <f>'suma puntuaciones en % '!BE25</f>
        <v>-0.8863410038832035</v>
      </c>
      <c r="BE54" s="12">
        <f>'suma puntuaciones en % '!BF25</f>
        <v>-0.8863410038832035</v>
      </c>
      <c r="BF54" s="12">
        <f>'suma puntuaciones en % '!BG25</f>
        <v>-0.8863410038832035</v>
      </c>
      <c r="BG54" s="12">
        <f>'suma puntuaciones en % '!BH25</f>
        <v>-0.8863410038832035</v>
      </c>
      <c r="BH54" s="12">
        <f>'suma puntuaciones en % '!BI25</f>
        <v>-0.8863410038832035</v>
      </c>
      <c r="BI54" s="12">
        <f>'suma puntuaciones en % '!BJ25</f>
        <v>-0.8863410038832035</v>
      </c>
      <c r="BJ54" s="12">
        <f>'suma puntuaciones en % '!BK25</f>
        <v>-0.8863410038832035</v>
      </c>
      <c r="BK54" s="12">
        <f>'suma puntuaciones en % '!BL25</f>
        <v>-0.8863410038832035</v>
      </c>
      <c r="BL54" s="12">
        <f>'suma puntuaciones en % '!BM25</f>
        <v>-0.8863410038832035</v>
      </c>
      <c r="BM54" s="12">
        <f>'suma puntuaciones en % '!BN25</f>
        <v>-0.8863410038832035</v>
      </c>
      <c r="BN54" s="12">
        <f>'suma puntuaciones en % '!BO25</f>
        <v>-0.8863410038832035</v>
      </c>
      <c r="BO54" s="12">
        <f>'suma puntuaciones en % '!BP25</f>
        <v>-0.8863410038832035</v>
      </c>
      <c r="BP54" s="12">
        <f>'suma puntuaciones en % '!BQ25</f>
        <v>-0.8863410038832035</v>
      </c>
      <c r="BQ54" s="12">
        <f>'suma puntuaciones en % '!BR25</f>
        <v>-0.8863410038832035</v>
      </c>
      <c r="BR54" s="12">
        <f>'suma puntuaciones en % '!BS25</f>
        <v>12.58604225514149</v>
      </c>
      <c r="BS54" s="12">
        <f>'suma puntuaciones en % '!BT25</f>
        <v>-0.8863410038832035</v>
      </c>
      <c r="BT54" s="12">
        <f>'suma puntuaciones en % '!BU25</f>
        <v>-0.8863410038832035</v>
      </c>
      <c r="BU54" s="12">
        <f>'suma puntuaciones en % '!BV25</f>
        <v>-0.8863410038832035</v>
      </c>
      <c r="BV54" s="12">
        <f>'suma puntuaciones en % '!BW25</f>
        <v>-0.8863410038832035</v>
      </c>
      <c r="BW54" s="12">
        <f>'suma puntuaciones en % '!BX25</f>
        <v>-0.8863410038832035</v>
      </c>
      <c r="BX54" s="12">
        <f>'suma puntuaciones en % '!BY25</f>
        <v>-0.8863410038832035</v>
      </c>
      <c r="BY54" s="12">
        <f>'suma puntuaciones en % '!BZ25</f>
        <v>-0.8863410038832035</v>
      </c>
      <c r="BZ54" s="12">
        <f>'suma puntuaciones en % '!CA25</f>
        <v>-0.8863410038832035</v>
      </c>
      <c r="CA54" s="12">
        <f>'suma puntuaciones en % '!CB25</f>
        <v>12.58604225514149</v>
      </c>
      <c r="CC54" s="50">
        <f>100*J$8/$C$9</f>
        <v>0</v>
      </c>
      <c r="CD54" s="40" t="str">
        <f>ListadoUniversidades!$C$12</f>
        <v>UAX</v>
      </c>
      <c r="CF54" s="50">
        <f>100*AS$19/$C$20</f>
        <v>0</v>
      </c>
      <c r="CG54" s="40" t="str">
        <f>ListadoUniversidades!$C$47</f>
        <v>UMA</v>
      </c>
      <c r="CI54" s="50">
        <f>100*AS$34/$C$35</f>
        <v>0</v>
      </c>
      <c r="CJ54" s="40" t="str">
        <f>ListadoUniversidades!$C$47</f>
        <v>UMA</v>
      </c>
      <c r="CL54" s="50">
        <f>100*G$47/$C$48</f>
        <v>49.21874999999999</v>
      </c>
      <c r="CM54" s="40" t="str">
        <f>ListadoUniversidades!$C$9</f>
        <v>UAL</v>
      </c>
      <c r="CO54" s="50">
        <f>100*M$57/$C$58</f>
        <v>24.96706189816084</v>
      </c>
      <c r="CP54" s="40" t="str">
        <f>ListadoUniversidades!$C$15</f>
        <v>UC</v>
      </c>
      <c r="CR54" s="50">
        <f>100*BA$75/$C$76</f>
        <v>4.549126353502178</v>
      </c>
      <c r="CS54" s="40" t="str">
        <f>ListadoUniversidades!$C$55</f>
        <v>UNIA</v>
      </c>
    </row>
    <row r="55" spans="81:97" ht="12.75">
      <c r="CC55" s="50">
        <f>100*K$8/$C$9</f>
        <v>0</v>
      </c>
      <c r="CD55" s="40" t="str">
        <f>ListadoUniversidades!$C$13</f>
        <v>UB</v>
      </c>
      <c r="CF55" s="50">
        <f>100*AT$19/$C$20</f>
        <v>0</v>
      </c>
      <c r="CG55" s="40" t="str">
        <f>ListadoUniversidades!$C$48</f>
        <v>MU</v>
      </c>
      <c r="CI55" s="50">
        <f>100*AT$34/$C$35</f>
        <v>0</v>
      </c>
      <c r="CJ55" s="40" t="str">
        <f>ListadoUniversidades!$C$48</f>
        <v>MU</v>
      </c>
      <c r="CL55" s="50">
        <f>100*I$47/$C$48</f>
        <v>49.21874999999999</v>
      </c>
      <c r="CM55" s="40" t="str">
        <f>ListadoUniversidades!$C$11</f>
        <v>UAO</v>
      </c>
      <c r="CO55" s="50">
        <f>100*L$57/$C$58</f>
        <v>24.96706189816084</v>
      </c>
      <c r="CP55" s="39" t="str">
        <f>ListadoUniversidades!$C$14</f>
        <v>UBU</v>
      </c>
      <c r="CR55" s="50">
        <f>100*BB$75/$C$76</f>
        <v>4.549126353502178</v>
      </c>
      <c r="CS55" s="40" t="str">
        <f>ListadoUniversidades!$C$56</f>
        <v>UNILEON</v>
      </c>
    </row>
    <row r="56" spans="2:97" ht="12.75">
      <c r="B56" s="58"/>
      <c r="C56" s="58" t="s">
        <v>343</v>
      </c>
      <c r="D56" s="11">
        <f>SUM(D53:D54)</f>
        <v>3.596567905898254</v>
      </c>
      <c r="E56" s="11">
        <f>SUM(E53:E54)</f>
        <v>3.596567905898254</v>
      </c>
      <c r="F56" s="11">
        <f>SUM(F53:F54)</f>
        <v>3.596567905898254</v>
      </c>
      <c r="G56" s="11">
        <f>SUM(G53:G54)</f>
        <v>3.596567905898254</v>
      </c>
      <c r="H56" s="11">
        <f>SUM(H53:H54)</f>
        <v>3.596567905898254</v>
      </c>
      <c r="I56" s="11">
        <f>SUM(I53:I54)</f>
        <v>-0.8863410038832035</v>
      </c>
      <c r="J56" s="11">
        <f>SUM(J53:J54)</f>
        <v>-0.8863410038832035</v>
      </c>
      <c r="K56" s="11">
        <f>SUM(K53:K54)</f>
        <v>3.596567905898254</v>
      </c>
      <c r="L56" s="11">
        <f>SUM(L53:L54)</f>
        <v>3.596567905898254</v>
      </c>
      <c r="M56" s="11">
        <f>SUM(M53:M54)</f>
        <v>3.596567905898254</v>
      </c>
      <c r="N56" s="11">
        <f>SUM(N53:N54)</f>
        <v>3.596567905898254</v>
      </c>
      <c r="O56" s="11">
        <f>SUM(O53:O54)</f>
        <v>3.596567905898254</v>
      </c>
      <c r="P56" s="11">
        <f>SUM(P53:P54)</f>
        <v>-0.8863410038832035</v>
      </c>
      <c r="Q56" s="11">
        <f>SUM(Q53:Q54)</f>
        <v>-0.8863410038832035</v>
      </c>
      <c r="R56" s="11">
        <f>SUM(R53:R54)</f>
        <v>-0.8863410038832035</v>
      </c>
      <c r="S56" s="11">
        <f>SUM(S53:S54)</f>
        <v>3.596567905898254</v>
      </c>
      <c r="T56" s="11">
        <f>SUM(T53:T54)</f>
        <v>-0.8863410038832035</v>
      </c>
      <c r="U56" s="11">
        <f>SUM(U53:U54)</f>
        <v>3.596567905898254</v>
      </c>
      <c r="V56" s="11">
        <f>SUM(V53:V54)</f>
        <v>3.596567905898254</v>
      </c>
      <c r="W56" s="11">
        <f>SUM(W53:W54)</f>
        <v>3.596567905898254</v>
      </c>
      <c r="X56" s="11">
        <f>SUM(X53:X54)</f>
        <v>3.596567905898254</v>
      </c>
      <c r="Y56" s="11">
        <f>SUM(Y53:Y54)</f>
        <v>3.596567905898254</v>
      </c>
      <c r="Z56" s="11">
        <f>SUM(Z53:Z54)</f>
        <v>3.596567905898254</v>
      </c>
      <c r="AA56" s="11">
        <f>SUM(AA53:AA54)</f>
        <v>3.596567905898254</v>
      </c>
      <c r="AB56" s="11">
        <f>SUM(AB53:AB54)</f>
        <v>-0.8863410038832035</v>
      </c>
      <c r="AC56" s="11">
        <f>SUM(AC53:AC54)</f>
        <v>-0.8863410038832035</v>
      </c>
      <c r="AD56" s="11">
        <f>SUM(AD53:AD54)</f>
        <v>3.596567905898254</v>
      </c>
      <c r="AE56" s="11">
        <f>SUM(AE53:AE54)</f>
        <v>3.596567905898254</v>
      </c>
      <c r="AF56" s="11">
        <f>SUM(AF53:AF54)</f>
        <v>3.596567905898254</v>
      </c>
      <c r="AG56" s="11">
        <f>SUM(AG53:AG54)</f>
        <v>-0.8863410038832035</v>
      </c>
      <c r="AH56" s="11">
        <f>SUM(AH53:AH54)</f>
        <v>-0.8863410038832035</v>
      </c>
      <c r="AI56" s="11">
        <f>SUM(AI53:AI54)</f>
        <v>17.068951164922947</v>
      </c>
      <c r="AJ56" s="11">
        <f>SUM(AJ53:AJ54)</f>
        <v>3.596567905898254</v>
      </c>
      <c r="AK56" s="11">
        <f>SUM(AK53:AK54)</f>
        <v>3.596567905898254</v>
      </c>
      <c r="AL56" s="11">
        <f>SUM(AL53:AL54)</f>
        <v>-0.8863410038832035</v>
      </c>
      <c r="AM56" s="11">
        <f>SUM(AM53:AM54)</f>
        <v>-0.8863410038832035</v>
      </c>
      <c r="AN56" s="11">
        <f>SUM(AN53:AN54)</f>
        <v>3.596567905898254</v>
      </c>
      <c r="AO56" s="11">
        <f>SUM(AO53:AO54)</f>
        <v>17.068951164922947</v>
      </c>
      <c r="AP56" s="11">
        <f>SUM(AP53:AP54)</f>
        <v>3.596567905898254</v>
      </c>
      <c r="AQ56" s="11">
        <f>SUM(AQ53:AQ54)</f>
        <v>17.068951164922947</v>
      </c>
      <c r="AR56" s="11">
        <f>SUM(AR53:AR54)</f>
        <v>3.596567905898254</v>
      </c>
      <c r="AS56" s="11">
        <f>SUM(AS53:AS54)</f>
        <v>3.596567905898254</v>
      </c>
      <c r="AT56" s="11">
        <f>SUM(AT53:AT54)</f>
        <v>3.596567905898254</v>
      </c>
      <c r="AU56" s="11">
        <f>SUM(AU53:AU54)</f>
        <v>3.596567905898254</v>
      </c>
      <c r="AV56" s="11">
        <f>SUM(AV53:AV54)</f>
        <v>3.596567905898254</v>
      </c>
      <c r="AW56" s="11">
        <f>SUM(AW53:AW54)</f>
        <v>3.596567905898254</v>
      </c>
      <c r="AX56" s="11">
        <f>SUM(AX53:AX54)</f>
        <v>3.596567905898254</v>
      </c>
      <c r="AY56" s="11">
        <f>SUM(AY53:AY54)</f>
        <v>3.596567905898254</v>
      </c>
      <c r="AZ56" s="11">
        <f>SUM(AZ53:AZ54)</f>
        <v>3.596567905898254</v>
      </c>
      <c r="BA56" s="11">
        <f>SUM(BA53:BA54)</f>
        <v>3.596567905898254</v>
      </c>
      <c r="BB56" s="11">
        <f>SUM(BB53:BB54)</f>
        <v>3.596567905898254</v>
      </c>
      <c r="BC56" s="11">
        <f>SUM(BC53:BC54)</f>
        <v>-0.8863410038832035</v>
      </c>
      <c r="BD56" s="11">
        <f>SUM(BD53:BD54)</f>
        <v>3.596567905898254</v>
      </c>
      <c r="BE56" s="11">
        <f>SUM(BE53:BE54)</f>
        <v>3.596567905898254</v>
      </c>
      <c r="BF56" s="11">
        <f>SUM(BF53:BF54)</f>
        <v>3.596567905898254</v>
      </c>
      <c r="BG56" s="11">
        <f>SUM(BG53:BG54)</f>
        <v>3.596567905898254</v>
      </c>
      <c r="BH56" s="11">
        <f>SUM(BH53:BH54)</f>
        <v>3.596567905898254</v>
      </c>
      <c r="BI56" s="11">
        <f>SUM(BI53:BI54)</f>
        <v>3.596567905898254</v>
      </c>
      <c r="BJ56" s="11">
        <f>SUM(BJ53:BJ54)</f>
        <v>3.596567905898254</v>
      </c>
      <c r="BK56" s="11">
        <f>SUM(BK53:BK54)</f>
        <v>3.596567905898254</v>
      </c>
      <c r="BL56" s="11">
        <f>SUM(BL53:BL54)</f>
        <v>3.596567905898254</v>
      </c>
      <c r="BM56" s="11">
        <f>SUM(BM53:BM54)</f>
        <v>3.596567905898254</v>
      </c>
      <c r="BN56" s="11">
        <f>SUM(BN53:BN54)</f>
        <v>3.596567905898254</v>
      </c>
      <c r="BO56" s="11">
        <f>SUM(BO53:BO54)</f>
        <v>3.596567905898254</v>
      </c>
      <c r="BP56" s="11">
        <f>SUM(BP53:BP54)</f>
        <v>3.596567905898254</v>
      </c>
      <c r="BQ56" s="11">
        <f>SUM(BQ53:BQ54)</f>
        <v>3.596567905898254</v>
      </c>
      <c r="BR56" s="11">
        <f>SUM(BR53:BR54)</f>
        <v>17.068951164922947</v>
      </c>
      <c r="BS56" s="11">
        <f>SUM(BS53:BS54)</f>
        <v>3.596567905898254</v>
      </c>
      <c r="BT56" s="11">
        <f>SUM(BT53:BT54)</f>
        <v>3.596567905898254</v>
      </c>
      <c r="BU56" s="11">
        <f>SUM(BU53:BU54)</f>
        <v>3.596567905898254</v>
      </c>
      <c r="BV56" s="11">
        <f>SUM(BV53:BV54)</f>
        <v>3.596567905898254</v>
      </c>
      <c r="BW56" s="11">
        <f>SUM(BW53:BW54)</f>
        <v>3.596567905898254</v>
      </c>
      <c r="BX56" s="11">
        <f>SUM(BX53:BX54)</f>
        <v>3.596567905898254</v>
      </c>
      <c r="BY56" s="11">
        <f>SUM(BY53:BY54)</f>
        <v>-0.8863410038832035</v>
      </c>
      <c r="BZ56" s="11">
        <f>SUM(BZ53:BZ54)</f>
        <v>-0.8863410038832035</v>
      </c>
      <c r="CA56" s="11">
        <f>SUM(CA53:CA54)</f>
        <v>17.068951164922947</v>
      </c>
      <c r="CC56" s="50">
        <f>100*L$8/$C$9</f>
        <v>0</v>
      </c>
      <c r="CD56" s="39" t="str">
        <f>ListadoUniversidades!$C$14</f>
        <v>UBU</v>
      </c>
      <c r="CF56" s="50">
        <f>100*AV$19/$C$20</f>
        <v>0</v>
      </c>
      <c r="CG56" s="40" t="str">
        <f>ListadoUniversidades!$C$50</f>
        <v>UMH</v>
      </c>
      <c r="CI56" s="50">
        <f>100*AU$34/$C$35</f>
        <v>0</v>
      </c>
      <c r="CJ56" s="40" t="str">
        <f>ListadoUniversidades!$C$49</f>
        <v>UM</v>
      </c>
      <c r="CL56" s="50">
        <f>100*J$47/$C$48</f>
        <v>49.21874999999999</v>
      </c>
      <c r="CM56" s="40" t="str">
        <f>ListadoUniversidades!$C$12</f>
        <v>UAX</v>
      </c>
      <c r="CO56" s="50">
        <f>100*K$57/$C$58</f>
        <v>24.96706189816084</v>
      </c>
      <c r="CP56" s="40" t="str">
        <f>ListadoUniversidades!$C$13</f>
        <v>UB</v>
      </c>
      <c r="CR56" s="50">
        <f>100*BC$75/$C$76</f>
        <v>4.549126353502178</v>
      </c>
      <c r="CS56" s="40" t="str">
        <f>ListadoUniversidades!$C$57</f>
        <v>UNIR</v>
      </c>
    </row>
    <row r="57" spans="2:97" ht="12.75">
      <c r="B57" s="58" t="s">
        <v>344</v>
      </c>
      <c r="C57" s="58">
        <f>MIN(D56:BE56)</f>
        <v>-0.8863410038832035</v>
      </c>
      <c r="D57" s="11">
        <f>D$56-$C$57</f>
        <v>4.482908909781457</v>
      </c>
      <c r="E57" s="11">
        <f>E$56-$C$57</f>
        <v>4.482908909781457</v>
      </c>
      <c r="F57" s="11">
        <f>F$56-$C$57</f>
        <v>4.482908909781457</v>
      </c>
      <c r="G57" s="11">
        <f>G$56-$C$57</f>
        <v>4.482908909781457</v>
      </c>
      <c r="H57" s="11">
        <f>H$56-$C$57</f>
        <v>4.482908909781457</v>
      </c>
      <c r="I57" s="11">
        <f>I$56-$C$57</f>
        <v>0</v>
      </c>
      <c r="J57" s="11">
        <f>J$56-$C$57</f>
        <v>0</v>
      </c>
      <c r="K57" s="11">
        <f>K$56-$C$57</f>
        <v>4.482908909781457</v>
      </c>
      <c r="L57" s="11">
        <f>L$56-$C$57</f>
        <v>4.482908909781457</v>
      </c>
      <c r="M57" s="11">
        <f>M$56-$C$57</f>
        <v>4.482908909781457</v>
      </c>
      <c r="N57" s="11">
        <f>N$56-$C$57</f>
        <v>4.482908909781457</v>
      </c>
      <c r="O57" s="11">
        <f>O$56-$C$57</f>
        <v>4.482908909781457</v>
      </c>
      <c r="P57" s="11">
        <f>P$56-$C$57</f>
        <v>0</v>
      </c>
      <c r="Q57" s="11">
        <f>Q$56-$C$57</f>
        <v>0</v>
      </c>
      <c r="R57" s="11">
        <f>R$56-$C$57</f>
        <v>0</v>
      </c>
      <c r="S57" s="11">
        <f>S$56-$C$57</f>
        <v>4.482908909781457</v>
      </c>
      <c r="T57" s="11">
        <f>T$56-$C$57</f>
        <v>0</v>
      </c>
      <c r="U57" s="11">
        <f>U$56-$C$57</f>
        <v>4.482908909781457</v>
      </c>
      <c r="V57" s="11">
        <f>V$56-$C$57</f>
        <v>4.482908909781457</v>
      </c>
      <c r="W57" s="11">
        <f>W$56-$C$57</f>
        <v>4.482908909781457</v>
      </c>
      <c r="X57" s="11">
        <f>X$56-$C$57</f>
        <v>4.482908909781457</v>
      </c>
      <c r="Y57" s="11">
        <f>Y$56-$C$57</f>
        <v>4.482908909781457</v>
      </c>
      <c r="Z57" s="11">
        <f>Z$56-$C$57</f>
        <v>4.482908909781457</v>
      </c>
      <c r="AA57" s="11">
        <f>AA$56-$C$57</f>
        <v>4.482908909781457</v>
      </c>
      <c r="AB57" s="11">
        <f>AB$56-$C$57</f>
        <v>0</v>
      </c>
      <c r="AC57" s="11">
        <f>AC$56-$C$57</f>
        <v>0</v>
      </c>
      <c r="AD57" s="11">
        <f>AD$56-$C$57</f>
        <v>4.482908909781457</v>
      </c>
      <c r="AE57" s="11">
        <f>AE$56-$C$57</f>
        <v>4.482908909781457</v>
      </c>
      <c r="AF57" s="11">
        <f>AF$56-$C$57</f>
        <v>4.482908909781457</v>
      </c>
      <c r="AG57" s="11">
        <f>AG$56-$C$57</f>
        <v>0</v>
      </c>
      <c r="AH57" s="11">
        <f>AH$56-$C$57</f>
        <v>0</v>
      </c>
      <c r="AI57" s="11">
        <f>AI$56-$C$57</f>
        <v>17.95529216880615</v>
      </c>
      <c r="AJ57" s="11">
        <f>AJ$56-$C$57</f>
        <v>4.482908909781457</v>
      </c>
      <c r="AK57" s="11">
        <f>AK$56-$C$57</f>
        <v>4.482908909781457</v>
      </c>
      <c r="AL57" s="11">
        <f>AL$56-$C$57</f>
        <v>0</v>
      </c>
      <c r="AM57" s="11">
        <f>AM$56-$C$57</f>
        <v>0</v>
      </c>
      <c r="AN57" s="11">
        <f>AN$56-$C$57</f>
        <v>4.482908909781457</v>
      </c>
      <c r="AO57" s="11">
        <f>AO$56-$C$57</f>
        <v>17.95529216880615</v>
      </c>
      <c r="AP57" s="11">
        <f>AP$56-$C$57</f>
        <v>4.482908909781457</v>
      </c>
      <c r="AQ57" s="11">
        <f>AQ$56-$C$57</f>
        <v>17.95529216880615</v>
      </c>
      <c r="AR57" s="11">
        <f>AR$56-$C$57</f>
        <v>4.482908909781457</v>
      </c>
      <c r="AS57" s="11">
        <f>AS$56-$C$57</f>
        <v>4.482908909781457</v>
      </c>
      <c r="AT57" s="11">
        <f>AT$56-$C$57</f>
        <v>4.482908909781457</v>
      </c>
      <c r="AU57" s="11">
        <f>AU$56-$C$57</f>
        <v>4.482908909781457</v>
      </c>
      <c r="AV57" s="11">
        <f>AV$56-$C$57</f>
        <v>4.482908909781457</v>
      </c>
      <c r="AW57" s="11">
        <f>AW$56-$C$57</f>
        <v>4.482908909781457</v>
      </c>
      <c r="AX57" s="11">
        <f>AX$56-$C$57</f>
        <v>4.482908909781457</v>
      </c>
      <c r="AY57" s="11">
        <f>AY$56-$C$57</f>
        <v>4.482908909781457</v>
      </c>
      <c r="AZ57" s="11">
        <f>AZ$56-$C$57</f>
        <v>4.482908909781457</v>
      </c>
      <c r="BA57" s="11">
        <f>BA$56-$C$57</f>
        <v>4.482908909781457</v>
      </c>
      <c r="BB57" s="11">
        <f>BB$56-$C$57</f>
        <v>4.482908909781457</v>
      </c>
      <c r="BC57" s="11">
        <f>BC$56-$C$57</f>
        <v>0</v>
      </c>
      <c r="BD57" s="11">
        <f>BD$56-$C$57</f>
        <v>4.482908909781457</v>
      </c>
      <c r="BE57" s="11">
        <f>BE$56-$C$57</f>
        <v>4.482908909781457</v>
      </c>
      <c r="BF57" s="11">
        <f>BF$56-$C$57</f>
        <v>4.482908909781457</v>
      </c>
      <c r="BG57" s="11">
        <f>BG$56-$C$57</f>
        <v>4.482908909781457</v>
      </c>
      <c r="BH57" s="11">
        <f>BH$56-$C$57</f>
        <v>4.482908909781457</v>
      </c>
      <c r="BI57" s="11">
        <f>BI$56-$C$57</f>
        <v>4.482908909781457</v>
      </c>
      <c r="BJ57" s="11">
        <f>BJ$56-$C$57</f>
        <v>4.482908909781457</v>
      </c>
      <c r="BK57" s="11">
        <f>BK$56-$C$57</f>
        <v>4.482908909781457</v>
      </c>
      <c r="BL57" s="11">
        <f>BL$56-$C$57</f>
        <v>4.482908909781457</v>
      </c>
      <c r="BM57" s="11">
        <f>BM$56-$C$57</f>
        <v>4.482908909781457</v>
      </c>
      <c r="BN57" s="11">
        <f>BN$56-$C$57</f>
        <v>4.482908909781457</v>
      </c>
      <c r="BO57" s="11">
        <f>BO$56-$C$57</f>
        <v>4.482908909781457</v>
      </c>
      <c r="BP57" s="11">
        <f>BP$56-$C$57</f>
        <v>4.482908909781457</v>
      </c>
      <c r="BQ57" s="11">
        <f>BQ$56-$C$57</f>
        <v>4.482908909781457</v>
      </c>
      <c r="BR57" s="11">
        <f>BR$56-$C$57</f>
        <v>17.95529216880615</v>
      </c>
      <c r="BS57" s="11">
        <f>BS$56-$C$57</f>
        <v>4.482908909781457</v>
      </c>
      <c r="BT57" s="11">
        <f>BT$56-$C$57</f>
        <v>4.482908909781457</v>
      </c>
      <c r="BU57" s="11">
        <f>BU$56-$C$57</f>
        <v>4.482908909781457</v>
      </c>
      <c r="BV57" s="11">
        <f>BV$56-$C$57</f>
        <v>4.482908909781457</v>
      </c>
      <c r="BW57" s="11">
        <f>BW$56-$C$57</f>
        <v>4.482908909781457</v>
      </c>
      <c r="BX57" s="11">
        <f>BX$56-$C$57</f>
        <v>4.482908909781457</v>
      </c>
      <c r="BY57" s="11">
        <f>BY$56-$C$57</f>
        <v>0</v>
      </c>
      <c r="BZ57" s="11">
        <f>BZ$56-$C$57</f>
        <v>0</v>
      </c>
      <c r="CA57" s="11">
        <f>CA$56-$C$57</f>
        <v>17.95529216880615</v>
      </c>
      <c r="CC57" s="50">
        <f>100*P$8/$C$9</f>
        <v>0</v>
      </c>
      <c r="CD57" s="40" t="str">
        <f>ListadoUniversidades!$C$18</f>
        <v>UCAM</v>
      </c>
      <c r="CF57" s="50">
        <f>100*AW$19/$C$20</f>
        <v>0</v>
      </c>
      <c r="CG57" s="40" t="str">
        <f>ListadoUniversidades!$C$51</f>
        <v>UNEBRIJA</v>
      </c>
      <c r="CI57" s="50">
        <f>100*AV$34/$C$35</f>
        <v>0</v>
      </c>
      <c r="CJ57" s="40" t="str">
        <f>ListadoUniversidades!$C$50</f>
        <v>UMH</v>
      </c>
      <c r="CL57" s="50">
        <f>100*L$47/$C$48</f>
        <v>49.21874999999999</v>
      </c>
      <c r="CM57" s="39" t="str">
        <f>ListadoUniversidades!$C$14</f>
        <v>UBU</v>
      </c>
      <c r="CO57" s="50">
        <f>100*H$57/$C$58</f>
        <v>24.96706189816084</v>
      </c>
      <c r="CP57" s="40" t="str">
        <f>ListadoUniversidades!$C$10</f>
        <v>UAM</v>
      </c>
      <c r="CR57" s="50">
        <f>100*BD$75/$C$76</f>
        <v>4.549126353502178</v>
      </c>
      <c r="CS57" s="40" t="str">
        <f>ListadoUniversidades!$C$58</f>
        <v>UNIOVI</v>
      </c>
    </row>
    <row r="58" spans="2:97" ht="12.75">
      <c r="B58" s="58" t="s">
        <v>345</v>
      </c>
      <c r="C58" s="58">
        <f>MAX(D57:CA57)</f>
        <v>17.95529216880615</v>
      </c>
      <c r="CC58" s="50">
        <f>100*Q$8/$C$9</f>
        <v>0</v>
      </c>
      <c r="CD58" s="40" t="str">
        <f>ListadoUniversidades!$C$19</f>
        <v>UCAV</v>
      </c>
      <c r="CF58" s="50">
        <f>100*AX$19/$C$20</f>
        <v>0</v>
      </c>
      <c r="CG58" s="40" t="str">
        <f>ListadoUniversidades!$C$52</f>
        <v>UNIRIOJA</v>
      </c>
      <c r="CI58" s="50">
        <f>100*AW$34/$C$35</f>
        <v>0</v>
      </c>
      <c r="CJ58" s="40" t="str">
        <f>ListadoUniversidades!$C$51</f>
        <v>UNEBRIJA</v>
      </c>
      <c r="CL58" s="50">
        <f>100*P$47/$C$48</f>
        <v>49.21874999999999</v>
      </c>
      <c r="CM58" s="40" t="str">
        <f>ListadoUniversidades!$C$18</f>
        <v>UCAM</v>
      </c>
      <c r="CO58" s="50">
        <f>100*G$57/$C$58</f>
        <v>24.96706189816084</v>
      </c>
      <c r="CP58" s="40" t="str">
        <f>ListadoUniversidades!$C$9</f>
        <v>UAL</v>
      </c>
      <c r="CR58" s="50">
        <f>100*BE$75/$C$76</f>
        <v>4.549126353502178</v>
      </c>
      <c r="CS58" s="40" t="str">
        <f>ListadoUniversidades!$C$59</f>
        <v>UOC</v>
      </c>
    </row>
    <row r="59" spans="2:97" ht="12.75">
      <c r="B59" s="58"/>
      <c r="C59" s="58" t="s">
        <v>346</v>
      </c>
      <c r="D59" s="50">
        <f>100*D$57/$C$58</f>
        <v>24.96706189816084</v>
      </c>
      <c r="E59" s="50">
        <f>100*E$57/$C$58</f>
        <v>24.96706189816084</v>
      </c>
      <c r="F59" s="50">
        <f>100*F$57/$C$58</f>
        <v>24.96706189816084</v>
      </c>
      <c r="G59" s="50">
        <f>100*G$57/$C$58</f>
        <v>24.96706189816084</v>
      </c>
      <c r="H59" s="50">
        <f>100*H$57/$C$58</f>
        <v>24.96706189816084</v>
      </c>
      <c r="I59" s="50">
        <f>100*I$57/$C$58</f>
        <v>0</v>
      </c>
      <c r="J59" s="50">
        <f>100*J$57/$C$58</f>
        <v>0</v>
      </c>
      <c r="K59" s="50">
        <f>100*K$57/$C$58</f>
        <v>24.96706189816084</v>
      </c>
      <c r="L59" s="50">
        <f>100*L$57/$C$58</f>
        <v>24.96706189816084</v>
      </c>
      <c r="M59" s="50">
        <f>100*M$57/$C$58</f>
        <v>24.96706189816084</v>
      </c>
      <c r="N59" s="50">
        <f>100*N$57/$C$58</f>
        <v>24.96706189816084</v>
      </c>
      <c r="O59" s="50">
        <f>100*O$57/$C$58</f>
        <v>24.96706189816084</v>
      </c>
      <c r="P59" s="50">
        <f>100*P$57/$C$58</f>
        <v>0</v>
      </c>
      <c r="Q59" s="50">
        <f>100*Q$57/$C$58</f>
        <v>0</v>
      </c>
      <c r="R59" s="50">
        <f>100*R$57/$C$58</f>
        <v>0</v>
      </c>
      <c r="S59" s="50">
        <f>100*S$57/$C$58</f>
        <v>24.96706189816084</v>
      </c>
      <c r="T59" s="50">
        <f>100*T$57/$C$58</f>
        <v>0</v>
      </c>
      <c r="U59" s="50">
        <f>100*U$57/$C$58</f>
        <v>24.96706189816084</v>
      </c>
      <c r="V59" s="50">
        <f>100*V$57/$C$58</f>
        <v>24.96706189816084</v>
      </c>
      <c r="W59" s="50">
        <f>100*W$57/$C$58</f>
        <v>24.96706189816084</v>
      </c>
      <c r="X59" s="50">
        <f>100*X$57/$C$58</f>
        <v>24.96706189816084</v>
      </c>
      <c r="Y59" s="50">
        <f>100*Y$57/$C$58</f>
        <v>24.96706189816084</v>
      </c>
      <c r="Z59" s="50">
        <f>100*Z$57/$C$58</f>
        <v>24.96706189816084</v>
      </c>
      <c r="AA59" s="50">
        <f>100*AA$57/$C$58</f>
        <v>24.96706189816084</v>
      </c>
      <c r="AB59" s="50">
        <f>100*AB$57/$C$58</f>
        <v>0</v>
      </c>
      <c r="AC59" s="50">
        <f>100*AC$57/$C$58</f>
        <v>0</v>
      </c>
      <c r="AD59" s="50">
        <f>100*AD$57/$C$58</f>
        <v>24.96706189816084</v>
      </c>
      <c r="AE59" s="50">
        <f>100*AE$57/$C$58</f>
        <v>24.96706189816084</v>
      </c>
      <c r="AF59" s="50">
        <f>100*AF$57/$C$58</f>
        <v>24.96706189816084</v>
      </c>
      <c r="AG59" s="50">
        <f>100*AG$57/$C$58</f>
        <v>0</v>
      </c>
      <c r="AH59" s="50">
        <f>100*AH$57/$C$58</f>
        <v>0</v>
      </c>
      <c r="AI59" s="50">
        <f>100*AI$57/$C$58</f>
        <v>100</v>
      </c>
      <c r="AJ59" s="50">
        <f>100*AJ$57/$C$58</f>
        <v>24.96706189816084</v>
      </c>
      <c r="AK59" s="50">
        <f>100*AK$57/$C$58</f>
        <v>24.96706189816084</v>
      </c>
      <c r="AL59" s="50">
        <f>100*AL$57/$C$58</f>
        <v>0</v>
      </c>
      <c r="AM59" s="50">
        <f>100*AM$57/$C$58</f>
        <v>0</v>
      </c>
      <c r="AN59" s="50">
        <f>100*AN$57/$C$58</f>
        <v>24.96706189816084</v>
      </c>
      <c r="AO59" s="50">
        <f>100*AO$57/$C$58</f>
        <v>100</v>
      </c>
      <c r="AP59" s="50">
        <f>100*AP$57/$C$58</f>
        <v>24.96706189816084</v>
      </c>
      <c r="AQ59" s="50">
        <f>100*AQ$57/$C$58</f>
        <v>100</v>
      </c>
      <c r="AR59" s="50">
        <f>100*AR$57/$C$58</f>
        <v>24.96706189816084</v>
      </c>
      <c r="AS59" s="50">
        <f>100*AS$57/$C$58</f>
        <v>24.96706189816084</v>
      </c>
      <c r="AT59" s="50">
        <f>100*AT$57/$C$58</f>
        <v>24.96706189816084</v>
      </c>
      <c r="AU59" s="50">
        <f>100*AU$57/$C$58</f>
        <v>24.96706189816084</v>
      </c>
      <c r="AV59" s="50">
        <f>100*AV$57/$C$58</f>
        <v>24.96706189816084</v>
      </c>
      <c r="AW59" s="50">
        <f>100*AW$57/$C$58</f>
        <v>24.96706189816084</v>
      </c>
      <c r="AX59" s="50">
        <f>100*AX$57/$C$58</f>
        <v>24.96706189816084</v>
      </c>
      <c r="AY59" s="50">
        <f>100*AY$57/$C$58</f>
        <v>24.96706189816084</v>
      </c>
      <c r="AZ59" s="50">
        <f>100*AZ$57/$C$58</f>
        <v>24.96706189816084</v>
      </c>
      <c r="BA59" s="50">
        <f>100*BA$57/$C$58</f>
        <v>24.96706189816084</v>
      </c>
      <c r="BB59" s="50">
        <f>100*BB$57/$C$58</f>
        <v>24.96706189816084</v>
      </c>
      <c r="BC59" s="50">
        <f>100*BC$57/$C$58</f>
        <v>0</v>
      </c>
      <c r="BD59" s="50">
        <f>100*BD$57/$C$58</f>
        <v>24.96706189816084</v>
      </c>
      <c r="BE59" s="50">
        <f>100*BE$57/$C$58</f>
        <v>24.96706189816084</v>
      </c>
      <c r="BF59" s="50">
        <f>100*BF$57/$C$58</f>
        <v>24.96706189816084</v>
      </c>
      <c r="BG59" s="50">
        <f>100*BG$57/$C$58</f>
        <v>24.96706189816084</v>
      </c>
      <c r="BH59" s="50">
        <f>100*BH$57/$C$58</f>
        <v>24.96706189816084</v>
      </c>
      <c r="BI59" s="50">
        <f>100*BI$57/$C$58</f>
        <v>24.96706189816084</v>
      </c>
      <c r="BJ59" s="50">
        <f>100*BJ$57/$C$58</f>
        <v>24.96706189816084</v>
      </c>
      <c r="BK59" s="50">
        <f>100*BK$57/$C$58</f>
        <v>24.96706189816084</v>
      </c>
      <c r="BL59" s="50">
        <f>100*BL$57/$C$58</f>
        <v>24.96706189816084</v>
      </c>
      <c r="BM59" s="50">
        <f>100*BM$57/$C$58</f>
        <v>24.96706189816084</v>
      </c>
      <c r="BN59" s="50">
        <f>100*BN$57/$C$58</f>
        <v>24.96706189816084</v>
      </c>
      <c r="BO59" s="50">
        <f>100*BO$57/$C$58</f>
        <v>24.96706189816084</v>
      </c>
      <c r="BP59" s="50">
        <f>100*BP$57/$C$58</f>
        <v>24.96706189816084</v>
      </c>
      <c r="BQ59" s="50">
        <f>100*BQ$57/$C$58</f>
        <v>24.96706189816084</v>
      </c>
      <c r="BR59" s="50">
        <f>100*BR$57/$C$58</f>
        <v>100</v>
      </c>
      <c r="BS59" s="50">
        <f>100*BS$57/$C$58</f>
        <v>24.96706189816084</v>
      </c>
      <c r="BT59" s="50">
        <f>100*BT$57/$C$58</f>
        <v>24.96706189816084</v>
      </c>
      <c r="BU59" s="50">
        <f>100*BU$57/$C$58</f>
        <v>24.96706189816084</v>
      </c>
      <c r="BV59" s="50">
        <f>100*BV$57/$C$58</f>
        <v>24.96706189816084</v>
      </c>
      <c r="BW59" s="50">
        <f>100*BW$57/$C$58</f>
        <v>24.96706189816084</v>
      </c>
      <c r="BX59" s="50">
        <f>100*BX$57/$C$58</f>
        <v>24.96706189816084</v>
      </c>
      <c r="BY59" s="50">
        <f>100*BY$57/$C$58</f>
        <v>0</v>
      </c>
      <c r="BZ59" s="50">
        <f>100*BZ$57/$C$58</f>
        <v>0</v>
      </c>
      <c r="CA59" s="50">
        <f>100*CA$57/$C$58</f>
        <v>100</v>
      </c>
      <c r="CC59" s="50">
        <f>100*S$8/$C$9</f>
        <v>0</v>
      </c>
      <c r="CD59" s="40" t="str">
        <f>ListadoUniversidades!$C$21</f>
        <v>UCHCEU</v>
      </c>
      <c r="CF59" s="50">
        <f>100*AY$19/$C$20</f>
        <v>0</v>
      </c>
      <c r="CG59" s="40" t="str">
        <f>ListadoUniversidades!$C$53</f>
        <v>UNAV</v>
      </c>
      <c r="CI59" s="50">
        <f>100*AX$34/$C$35</f>
        <v>0</v>
      </c>
      <c r="CJ59" s="40" t="str">
        <f>ListadoUniversidades!$C$52</f>
        <v>UNIRIOJA</v>
      </c>
      <c r="CL59" s="50">
        <f>100*Q$47/$C$48</f>
        <v>49.21874999999999</v>
      </c>
      <c r="CM59" s="40" t="str">
        <f>ListadoUniversidades!$C$19</f>
        <v>UCAV</v>
      </c>
      <c r="CO59" s="50">
        <f>100*F$57/$C$58</f>
        <v>24.96706189816084</v>
      </c>
      <c r="CP59" s="40" t="str">
        <f>ListadoUniversidades!$C$8</f>
        <v>UAH</v>
      </c>
      <c r="CR59" s="50">
        <f>100*BF$75/$C$76</f>
        <v>4.549126353502178</v>
      </c>
      <c r="CS59" s="40" t="str">
        <f>ListadoUniversidades!$C$60</f>
        <v>UPC</v>
      </c>
    </row>
    <row r="60" spans="2:97" ht="12.75">
      <c r="B60" s="12"/>
      <c r="C60" s="12"/>
      <c r="D60" s="39" t="str">
        <f>ListadoUniversidades!$C$6</f>
        <v>UA</v>
      </c>
      <c r="E60" s="39" t="str">
        <f>ListadoUniversidades!$C$7</f>
        <v>UAB</v>
      </c>
      <c r="F60" s="40" t="str">
        <f>ListadoUniversidades!$C$8</f>
        <v>UAH</v>
      </c>
      <c r="G60" s="40" t="str">
        <f>ListadoUniversidades!$C$9</f>
        <v>UAL</v>
      </c>
      <c r="H60" s="40" t="str">
        <f>ListadoUniversidades!$C$10</f>
        <v>UAM</v>
      </c>
      <c r="I60" s="40" t="str">
        <f>ListadoUniversidades!$C$11</f>
        <v>UAO</v>
      </c>
      <c r="J60" s="40" t="str">
        <f>ListadoUniversidades!$C$12</f>
        <v>UAX</v>
      </c>
      <c r="K60" s="40" t="str">
        <f>ListadoUniversidades!$C$13</f>
        <v>UB</v>
      </c>
      <c r="L60" s="39" t="str">
        <f>ListadoUniversidades!$C$14</f>
        <v>UBU</v>
      </c>
      <c r="M60" s="40" t="str">
        <f>ListadoUniversidades!$C$15</f>
        <v>UC</v>
      </c>
      <c r="N60" s="40" t="str">
        <f>ListadoUniversidades!$C$16</f>
        <v>UC3M</v>
      </c>
      <c r="O60" s="40" t="str">
        <f>ListadoUniversidades!$C$17</f>
        <v>UCA</v>
      </c>
      <c r="P60" s="40" t="str">
        <f>ListadoUniversidades!$C$18</f>
        <v>UCAM</v>
      </c>
      <c r="Q60" s="40" t="str">
        <f>ListadoUniversidades!$C$19</f>
        <v>UCAV</v>
      </c>
      <c r="R60" s="40" t="str">
        <f>ListadoUniversidades!$C$20</f>
        <v>CEU-USP</v>
      </c>
      <c r="S60" s="40" t="str">
        <f>ListadoUniversidades!$C$21</f>
        <v>UCHCEU</v>
      </c>
      <c r="T60" s="40" t="str">
        <f>ListadoUniversidades!$C$22</f>
        <v>UCJC</v>
      </c>
      <c r="U60" s="40" t="str">
        <f>ListadoUniversidades!$C$23</f>
        <v>UCLM</v>
      </c>
      <c r="V60" s="40" t="str">
        <f>ListadoUniversidades!$C$24</f>
        <v>UCM</v>
      </c>
      <c r="W60" s="40" t="str">
        <f>ListadoUniversidades!$C$25</f>
        <v>UCO</v>
      </c>
      <c r="X60" s="40" t="str">
        <f>ListadoUniversidades!$C$26</f>
        <v>UCV</v>
      </c>
      <c r="Y60" s="40" t="str">
        <f>ListadoUniversidades!$C$27</f>
        <v>UDC</v>
      </c>
      <c r="Z60" s="40" t="str">
        <f>ListadoUniversidades!$C$28</f>
        <v>UDEUSTO</v>
      </c>
      <c r="AA60" s="40" t="str">
        <f>ListadoUniversidades!$C$29</f>
        <v>UDG</v>
      </c>
      <c r="AB60" s="40" t="str">
        <f>ListadoUniversidades!$C$30</f>
        <v>UDIMA</v>
      </c>
      <c r="AC60" s="40" t="str">
        <f>ListadoUniversidades!$C$31</f>
        <v>UDL</v>
      </c>
      <c r="AD60" s="40" t="str">
        <f>ListadoUniversidades!$C$32</f>
        <v>EHU</v>
      </c>
      <c r="AE60" s="40" t="str">
        <f>ListadoUniversidades!$C$33</f>
        <v>UEM</v>
      </c>
      <c r="AF60" s="40" t="str">
        <f>ListadoUniversidades!$C$34</f>
        <v>UEMC</v>
      </c>
      <c r="AG60" s="40" t="str">
        <f>ListadoUniversidades!$C$35</f>
        <v>UEX</v>
      </c>
      <c r="AH60" s="40" t="str">
        <f>ListadoUniversidades!$C$36</f>
        <v>UFV</v>
      </c>
      <c r="AI60" s="40" t="str">
        <f>ListadoUniversidades!$C$37</f>
        <v>UGR</v>
      </c>
      <c r="AJ60" s="40" t="str">
        <f>ListadoUniversidades!$C$38</f>
        <v>UHU</v>
      </c>
      <c r="AK60" s="40" t="str">
        <f>ListadoUniversidades!$C$39</f>
        <v>UIB</v>
      </c>
      <c r="AL60" s="40" t="str">
        <f>ListadoUniversidades!$C$40</f>
        <v>UIC</v>
      </c>
      <c r="AM60" s="40" t="str">
        <f>ListadoUniversidades!$C$41</f>
        <v>IE</v>
      </c>
      <c r="AN60" s="40" t="str">
        <f>ListadoUniversidades!$C$42</f>
        <v>UIMP</v>
      </c>
      <c r="AO60" s="40" t="str">
        <f>ListadoUniversidades!$C$43</f>
        <v>UJA</v>
      </c>
      <c r="AP60" s="40" t="str">
        <f>ListadoUniversidades!$C$44</f>
        <v>UJI</v>
      </c>
      <c r="AQ60" s="40" t="str">
        <f>ListadoUniversidades!$C$45</f>
        <v>ULL</v>
      </c>
      <c r="AR60" s="40" t="str">
        <f>ListadoUniversidades!$C$46</f>
        <v>ULPGC</v>
      </c>
      <c r="AS60" s="40" t="str">
        <f>ListadoUniversidades!$C$47</f>
        <v>UMA</v>
      </c>
      <c r="AT60" s="40" t="str">
        <f>ListadoUniversidades!$C$48</f>
        <v>MU</v>
      </c>
      <c r="AU60" s="40" t="str">
        <f>ListadoUniversidades!$C$49</f>
        <v>UM</v>
      </c>
      <c r="AV60" s="40" t="str">
        <f>ListadoUniversidades!$C$50</f>
        <v>UMH</v>
      </c>
      <c r="AW60" s="40" t="str">
        <f>ListadoUniversidades!$C$51</f>
        <v>UNEBRIJA</v>
      </c>
      <c r="AX60" s="40" t="str">
        <f>ListadoUniversidades!$C$52</f>
        <v>UNIRIOJA</v>
      </c>
      <c r="AY60" s="40" t="str">
        <f>ListadoUniversidades!$C$53</f>
        <v>UNAV</v>
      </c>
      <c r="AZ60" s="40" t="str">
        <f>ListadoUniversidades!$C$54</f>
        <v>UNED</v>
      </c>
      <c r="BA60" s="40" t="str">
        <f>ListadoUniversidades!$C$55</f>
        <v>UNIA</v>
      </c>
      <c r="BB60" s="40" t="str">
        <f>ListadoUniversidades!$C$56</f>
        <v>UNILEON</v>
      </c>
      <c r="BC60" s="40" t="str">
        <f>ListadoUniversidades!$C$57</f>
        <v>UNIR</v>
      </c>
      <c r="BD60" s="40" t="str">
        <f>ListadoUniversidades!$C$58</f>
        <v>UNIOVI</v>
      </c>
      <c r="BE60" s="40" t="str">
        <f>ListadoUniversidades!$C$59</f>
        <v>UOC</v>
      </c>
      <c r="BF60" s="40" t="str">
        <f>ListadoUniversidades!$C$60</f>
        <v>UPC</v>
      </c>
      <c r="BG60" s="40" t="str">
        <f>ListadoUniversidades!$C$61</f>
        <v>UPCOMILLAS</v>
      </c>
      <c r="BH60" s="40" t="str">
        <f>ListadoUniversidades!$C$62</f>
        <v>UPCT</v>
      </c>
      <c r="BI60" s="40" t="str">
        <f>ListadoUniversidades!$C$63</f>
        <v>UPF</v>
      </c>
      <c r="BJ60" s="40" t="str">
        <f>ListadoUniversidades!$C$64</f>
        <v>UPM</v>
      </c>
      <c r="BK60" s="40" t="str">
        <f>ListadoUniversidades!$C$65</f>
        <v>UPNA</v>
      </c>
      <c r="BL60" s="40" t="str">
        <f>ListadoUniversidades!$C$66</f>
        <v>UPSA</v>
      </c>
      <c r="BM60" s="40" t="str">
        <f>ListadoUniversidades!$C$67</f>
        <v>UPO</v>
      </c>
      <c r="BN60" s="40" t="str">
        <f>ListadoUniversidades!$C$68</f>
        <v>UPV</v>
      </c>
      <c r="BO60" s="40" t="str">
        <f>ListadoUniversidades!$C$69</f>
        <v>URJC</v>
      </c>
      <c r="BP60" s="40" t="str">
        <f>ListadoUniversidades!$C$70</f>
        <v>URL</v>
      </c>
      <c r="BQ60" s="40" t="str">
        <f>ListadoUniversidades!$C$71</f>
        <v>URV</v>
      </c>
      <c r="BR60" s="40" t="str">
        <f>ListadoUniversidades!$C$72</f>
        <v>US</v>
      </c>
      <c r="BS60" s="40" t="str">
        <f>ListadoUniversidades!$C$73</f>
        <v>USAL</v>
      </c>
      <c r="BT60" s="40" t="str">
        <f>ListadoUniversidades!$C$74</f>
        <v>USC</v>
      </c>
      <c r="BU60" s="40" t="str">
        <f>ListadoUniversidades!$C$75</f>
        <v>USJ</v>
      </c>
      <c r="BV60" s="40" t="str">
        <f>ListadoUniversidades!$C$76</f>
        <v>UV (Valencia)</v>
      </c>
      <c r="BW60" s="40" t="str">
        <f>ListadoUniversidades!$C$77</f>
        <v>UV</v>
      </c>
      <c r="BX60" s="40" t="str">
        <f>ListadoUniversidades!$C$78</f>
        <v>UVA (Valladolid)</v>
      </c>
      <c r="BY60" s="40" t="str">
        <f>ListadoUniversidades!$C$79</f>
        <v>UVIC</v>
      </c>
      <c r="BZ60" s="40" t="str">
        <f>ListadoUniversidades!$C$80</f>
        <v>VIU</v>
      </c>
      <c r="CA60" s="40" t="str">
        <f>ListadoUniversidades!$C$81</f>
        <v>UZ</v>
      </c>
      <c r="CC60" s="50">
        <f>100*T$8/$C$9</f>
        <v>0</v>
      </c>
      <c r="CD60" s="40" t="str">
        <f>ListadoUniversidades!$C$22</f>
        <v>UCJC</v>
      </c>
      <c r="CF60" s="50">
        <f>100*BA$19/$C$20</f>
        <v>0</v>
      </c>
      <c r="CG60" s="40" t="str">
        <f>ListadoUniversidades!$C$55</f>
        <v>UNIA</v>
      </c>
      <c r="CI60" s="50">
        <f>100*AY$34/$C$35</f>
        <v>0</v>
      </c>
      <c r="CJ60" s="40" t="str">
        <f>ListadoUniversidades!$C$53</f>
        <v>UNAV</v>
      </c>
      <c r="CL60" s="50">
        <f>100*R$47/$C$48</f>
        <v>49.21874999999999</v>
      </c>
      <c r="CM60" s="40" t="str">
        <f>ListadoUniversidades!$C$20</f>
        <v>CEU-USP</v>
      </c>
      <c r="CO60" s="50">
        <f>100*E$57/$C$58</f>
        <v>24.96706189816084</v>
      </c>
      <c r="CP60" s="39" t="str">
        <f>ListadoUniversidades!$C$7</f>
        <v>UAB</v>
      </c>
      <c r="CR60" s="50">
        <f>100*BG$75/$C$76</f>
        <v>4.549126353502178</v>
      </c>
      <c r="CS60" s="40" t="str">
        <f>ListadoUniversidades!$C$61</f>
        <v>UPCOMILLAS</v>
      </c>
    </row>
    <row r="61" spans="81:97" ht="12.75">
      <c r="CC61" s="50">
        <f>100*W$8/$C$9</f>
        <v>0</v>
      </c>
      <c r="CD61" s="40" t="str">
        <f>ListadoUniversidades!$C$25</f>
        <v>UCO</v>
      </c>
      <c r="CF61" s="50">
        <f>100*BB$19/$C$20</f>
        <v>0</v>
      </c>
      <c r="CG61" s="40" t="str">
        <f>ListadoUniversidades!$C$56</f>
        <v>UNILEON</v>
      </c>
      <c r="CI61" s="50">
        <f>100*AZ$34/$C$35</f>
        <v>0</v>
      </c>
      <c r="CJ61" s="40" t="str">
        <f>ListadoUniversidades!$C$54</f>
        <v>UNED</v>
      </c>
      <c r="CL61" s="50">
        <f>100*AM$47/$C$48</f>
        <v>49.21874999999999</v>
      </c>
      <c r="CM61" s="40" t="str">
        <f>ListadoUniversidades!$C$41</f>
        <v>IE</v>
      </c>
      <c r="CO61" s="50">
        <f>100*D$57/$C$58</f>
        <v>24.96706189816084</v>
      </c>
      <c r="CP61" s="39" t="str">
        <f>ListadoUniversidades!$C$6</f>
        <v>UA</v>
      </c>
      <c r="CR61" s="50">
        <f>100*BH$75/$C$76</f>
        <v>4.549126353502178</v>
      </c>
      <c r="CS61" s="40" t="str">
        <f>ListadoUniversidades!$C$62</f>
        <v>UPCT</v>
      </c>
    </row>
    <row r="62" spans="81:97" ht="12.75">
      <c r="CC62" s="50">
        <f>100*X$8/$C$9</f>
        <v>0</v>
      </c>
      <c r="CD62" s="40" t="str">
        <f>ListadoUniversidades!$C$26</f>
        <v>UCV</v>
      </c>
      <c r="CF62" s="50">
        <f>100*BC$19/$C$20</f>
        <v>0</v>
      </c>
      <c r="CG62" s="40" t="str">
        <f>ListadoUniversidades!$C$57</f>
        <v>UNIR</v>
      </c>
      <c r="CI62" s="50">
        <f>100*BA$34/$C$35</f>
        <v>0</v>
      </c>
      <c r="CJ62" s="40" t="str">
        <f>ListadoUniversidades!$C$55</f>
        <v>UNIA</v>
      </c>
      <c r="CL62" s="50">
        <f>100*AN$47/$C$48</f>
        <v>49.21874999999999</v>
      </c>
      <c r="CM62" s="40" t="str">
        <f>ListadoUniversidades!$C$42</f>
        <v>UIMP</v>
      </c>
      <c r="CO62" s="50">
        <f>100*AT$57/$C$58</f>
        <v>24.96706189816084</v>
      </c>
      <c r="CP62" s="40" t="str">
        <f>ListadoUniversidades!$C$48</f>
        <v>MU</v>
      </c>
      <c r="CR62" s="50">
        <f>100*BI$75/$C$76</f>
        <v>4.549126353502178</v>
      </c>
      <c r="CS62" s="40" t="str">
        <f>ListadoUniversidades!$C$63</f>
        <v>UPF</v>
      </c>
    </row>
    <row r="63" spans="1:97" ht="12.75">
      <c r="A63" s="59" t="str">
        <f>'suma puntuaciones en % '!B26</f>
        <v>Webmetría</v>
      </c>
      <c r="B63" s="60" t="str">
        <f>'suma puntuaciones en % '!C26</f>
        <v>Web Impact Factor (WIF)</v>
      </c>
      <c r="C63" s="61" t="str">
        <f>'suma puntuaciones en % '!D26</f>
        <v>Número total de enlaces externos * número total de dominios diferentes que contiene esos enlaces</v>
      </c>
      <c r="D63" s="12">
        <f>'suma puntuaciones en % '!E26</f>
        <v>-0.48157662662635004</v>
      </c>
      <c r="E63" s="12">
        <f>'suma puntuaciones en % '!F26</f>
        <v>-0.48157662662635004</v>
      </c>
      <c r="F63" s="12">
        <f>'suma puntuaciones en % '!G26</f>
        <v>-0.48157662662635004</v>
      </c>
      <c r="G63" s="12">
        <f>'suma puntuaciones en % '!H26</f>
        <v>-0.48157662662635004</v>
      </c>
      <c r="H63" s="12">
        <f>'suma puntuaciones en % '!I26</f>
        <v>-0.4675187666937494</v>
      </c>
      <c r="I63" s="12">
        <f>'suma puntuaciones en % '!J26</f>
        <v>-0.48157662662635004</v>
      </c>
      <c r="J63" s="12">
        <f>'suma puntuaciones en % '!K26</f>
        <v>-0.48157662662635004</v>
      </c>
      <c r="K63" s="12">
        <f>'suma puntuaciones en % '!L26</f>
        <v>-0.48157662662635004</v>
      </c>
      <c r="L63" s="12">
        <f>'suma puntuaciones en % '!M26</f>
        <v>-0.48157662662635004</v>
      </c>
      <c r="M63" s="12">
        <f>'suma puntuaciones en % '!N26</f>
        <v>0.4072423054491865</v>
      </c>
      <c r="N63" s="12">
        <f>'suma puntuaciones en % '!O26</f>
        <v>-0.48157662662635004</v>
      </c>
      <c r="O63" s="12">
        <f>'suma puntuaciones en % '!P26</f>
        <v>-0.48157662662635004</v>
      </c>
      <c r="P63" s="12">
        <f>'suma puntuaciones en % '!Q26</f>
        <v>-0.48157662662635004</v>
      </c>
      <c r="Q63" s="12">
        <f>'suma puntuaciones en % '!R26</f>
        <v>-0.48157662662635004</v>
      </c>
      <c r="R63" s="12">
        <f>'suma puntuaciones en % '!S26</f>
        <v>-0.48157662662635004</v>
      </c>
      <c r="S63" s="12">
        <f>'suma puntuaciones en % '!T26</f>
        <v>-0.48157662662635004</v>
      </c>
      <c r="T63" s="12">
        <f>'suma puntuaciones en % '!U26</f>
        <v>-0.48157662662635004</v>
      </c>
      <c r="U63" s="12">
        <f>'suma puntuaciones en % '!V26</f>
        <v>-0.48157662662635004</v>
      </c>
      <c r="V63" s="12">
        <f>'suma puntuaciones en % '!W26</f>
        <v>-0.4815743049318938</v>
      </c>
      <c r="W63" s="12">
        <f>'suma puntuaciones en % '!X26</f>
        <v>-0.48157662662635004</v>
      </c>
      <c r="X63" s="12">
        <f>'suma puntuaciones en % '!Y26</f>
        <v>-0.48157662662635004</v>
      </c>
      <c r="Y63" s="12">
        <f>'suma puntuaciones en % '!Z26</f>
        <v>-0.48157662662635004</v>
      </c>
      <c r="Z63" s="12">
        <f>'suma puntuaciones en % '!AA26</f>
        <v>-0.48157662662635004</v>
      </c>
      <c r="AA63" s="12">
        <f>'suma puntuaciones en % '!AB26</f>
        <v>-0.48157662662635004</v>
      </c>
      <c r="AB63" s="12">
        <f>'suma puntuaciones en % '!AC26</f>
        <v>-0.48157662662635004</v>
      </c>
      <c r="AC63" s="12">
        <f>'suma puntuaciones en % '!AD26</f>
        <v>-0.48157662662635004</v>
      </c>
      <c r="AD63" s="12">
        <f>'suma puntuaciones en % '!AE26</f>
        <v>-0.48157662662635004</v>
      </c>
      <c r="AE63" s="12">
        <f>'suma puntuaciones en % '!AF26</f>
        <v>-0.48157662662635004</v>
      </c>
      <c r="AF63" s="12">
        <f>'suma puntuaciones en % '!AG26</f>
        <v>-0.48157662662635004</v>
      </c>
      <c r="AG63" s="12">
        <f>'suma puntuaciones en % '!AH26</f>
        <v>-0.48157662662635004</v>
      </c>
      <c r="AH63" s="12">
        <f>'suma puntuaciones en % '!AI26</f>
        <v>-0.48157662662635004</v>
      </c>
      <c r="AI63" s="12">
        <f>'suma puntuaciones en % '!AJ26</f>
        <v>4.306917117840339</v>
      </c>
      <c r="AJ63" s="12">
        <f>'suma puntuaciones en % '!AK26</f>
        <v>-0.48090556763255277</v>
      </c>
      <c r="AK63" s="12">
        <f>'suma puntuaciones en % '!AL26</f>
        <v>-0.48157662662635004</v>
      </c>
      <c r="AL63" s="12">
        <f>'suma puntuaciones en % '!AM26</f>
        <v>-0.48157662662635004</v>
      </c>
      <c r="AM63" s="12">
        <f>'suma puntuaciones en % '!AN26</f>
        <v>-0.48157662662635004</v>
      </c>
      <c r="AN63" s="12">
        <f>'suma puntuaciones en % '!AO26</f>
        <v>-0.48157662662635004</v>
      </c>
      <c r="AO63" s="12">
        <f>'suma puntuaciones en % '!AP26</f>
        <v>-0.48157662662635004</v>
      </c>
      <c r="AP63" s="12">
        <f>'suma puntuaciones en % '!AQ26</f>
        <v>-0.48157662662635004</v>
      </c>
      <c r="AQ63" s="12">
        <f>'suma puntuaciones en % '!AR26</f>
        <v>2.9795061716668747</v>
      </c>
      <c r="AR63" s="12">
        <f>'suma puntuaciones en % '!AS26</f>
        <v>-0.23171327966232416</v>
      </c>
      <c r="AS63" s="12">
        <f>'suma puntuaciones en % '!AT26</f>
        <v>-0.48157662662635004</v>
      </c>
      <c r="AT63" s="12">
        <f>'suma puntuaciones en % '!AU26</f>
        <v>-0.48157662662635004</v>
      </c>
      <c r="AU63" s="12">
        <f>'suma puntuaciones en % '!AV26</f>
        <v>-0.48157662662635004</v>
      </c>
      <c r="AV63" s="12">
        <f>'suma puntuaciones en % '!AW26</f>
        <v>-0.48157662662635004</v>
      </c>
      <c r="AW63" s="12">
        <f>'suma puntuaciones en % '!AX26</f>
        <v>-0.48157662662635004</v>
      </c>
      <c r="AX63" s="12">
        <f>'suma puntuaciones en % '!AY26</f>
        <v>-0.48157662662635004</v>
      </c>
      <c r="AY63" s="12">
        <f>'suma puntuaciones en % '!AZ26</f>
        <v>-0.48157662662635004</v>
      </c>
      <c r="AZ63" s="12">
        <f>'suma puntuaciones en % '!BA26</f>
        <v>-0.48157662662635004</v>
      </c>
      <c r="BA63" s="12">
        <f>'suma puntuaciones en % '!BB26</f>
        <v>-0.48157662662635004</v>
      </c>
      <c r="BB63" s="12">
        <f>'suma puntuaciones en % '!BC26</f>
        <v>-0.48157662662635004</v>
      </c>
      <c r="BC63" s="12">
        <f>'suma puntuaciones en % '!BD26</f>
        <v>-0.48157662662635004</v>
      </c>
      <c r="BD63" s="12">
        <f>'suma puntuaciones en % '!BE26</f>
        <v>-0.48157662662635004</v>
      </c>
      <c r="BE63" s="12">
        <f>'suma puntuaciones en % '!BF26</f>
        <v>-0.48157662662635004</v>
      </c>
      <c r="BF63" s="12">
        <f>'suma puntuaciones en % '!BG26</f>
        <v>-0.48157662662635004</v>
      </c>
      <c r="BG63" s="12">
        <f>'suma puntuaciones en % '!BH26</f>
        <v>-0.48157662662635004</v>
      </c>
      <c r="BH63" s="12">
        <f>'suma puntuaciones en % '!BI26</f>
        <v>-0.48157662662635004</v>
      </c>
      <c r="BI63" s="12">
        <f>'suma puntuaciones en % '!BJ26</f>
        <v>-0.48157662662635004</v>
      </c>
      <c r="BJ63" s="12">
        <f>'suma puntuaciones en % '!BK26</f>
        <v>-0.48157662662635004</v>
      </c>
      <c r="BK63" s="12">
        <f>'suma puntuaciones en % '!BL26</f>
        <v>-0.48157662662635004</v>
      </c>
      <c r="BL63" s="12">
        <f>'suma puntuaciones en % '!BM26</f>
        <v>-0.48157662662635004</v>
      </c>
      <c r="BM63" s="12">
        <f>'suma puntuaciones en % '!BN26</f>
        <v>-0.48157662662635004</v>
      </c>
      <c r="BN63" s="12">
        <f>'suma puntuaciones en % '!BO26</f>
        <v>-0.48157662662635004</v>
      </c>
      <c r="BO63" s="12">
        <f>'suma puntuaciones en % '!BP26</f>
        <v>-0.48157662662635004</v>
      </c>
      <c r="BP63" s="12">
        <f>'suma puntuaciones en % '!BQ26</f>
        <v>-0.48157662662635004</v>
      </c>
      <c r="BQ63" s="12">
        <f>'suma puntuaciones en % '!BR26</f>
        <v>-0.48157662662635004</v>
      </c>
      <c r="BR63" s="12">
        <f>'suma puntuaciones en % '!BS26</f>
        <v>-0.40977376076975225</v>
      </c>
      <c r="BS63" s="12">
        <f>'suma puntuaciones en % '!BT26</f>
        <v>-0.22794445519230358</v>
      </c>
      <c r="BT63" s="12">
        <f>'suma puntuaciones en % '!BU26</f>
        <v>-0.4815765373304094</v>
      </c>
      <c r="BU63" s="12">
        <f>'suma puntuaciones en % '!BV26</f>
        <v>-0.48157662662635004</v>
      </c>
      <c r="BV63" s="12">
        <f>'suma puntuaciones en % '!BW26</f>
        <v>-0.48157662662635004</v>
      </c>
      <c r="BW63" s="12">
        <f>'suma puntuaciones en % '!BX26</f>
        <v>-0.48157662662635004</v>
      </c>
      <c r="BX63" s="12">
        <f>'suma puntuaciones en % '!BY26</f>
        <v>0.047477890264947316</v>
      </c>
      <c r="BY63" s="12">
        <f>'suma puntuaciones en % '!BZ26</f>
        <v>-0.48157662662635004</v>
      </c>
      <c r="BZ63" s="12">
        <f>'suma puntuaciones en % '!CA26</f>
        <v>-0.48157662662635004</v>
      </c>
      <c r="CA63" s="12">
        <f>'suma puntuaciones en % '!CB26</f>
        <v>25.860767291078034</v>
      </c>
      <c r="CC63" s="50">
        <f>100*AB$8/$C$9</f>
        <v>0</v>
      </c>
      <c r="CD63" s="40" t="str">
        <f>ListadoUniversidades!$C$30</f>
        <v>UDIMA</v>
      </c>
      <c r="CF63" s="50">
        <f>100*BD$19/$C$20</f>
        <v>0</v>
      </c>
      <c r="CG63" s="40" t="str">
        <f>ListadoUniversidades!$C$58</f>
        <v>UNIOVI</v>
      </c>
      <c r="CI63" s="50">
        <f>100*BC$34/$C$35</f>
        <v>0</v>
      </c>
      <c r="CJ63" s="40" t="str">
        <f>ListadoUniversidades!$C$57</f>
        <v>UNIR</v>
      </c>
      <c r="CL63" s="50">
        <f>100*AX$47/$C$48</f>
        <v>49.21874999999999</v>
      </c>
      <c r="CM63" s="40" t="str">
        <f>ListadoUniversidades!$C$52</f>
        <v>UNIRIOJA</v>
      </c>
      <c r="CO63" s="50">
        <f>100*AD$57/$C$58</f>
        <v>24.96706189816084</v>
      </c>
      <c r="CP63" s="40" t="str">
        <f>ListadoUniversidades!$C$32</f>
        <v>EHU</v>
      </c>
      <c r="CR63" s="50">
        <f>100*BJ$75/$C$76</f>
        <v>4.549126353502178</v>
      </c>
      <c r="CS63" s="40" t="str">
        <f>ListadoUniversidades!$C$64</f>
        <v>UPM</v>
      </c>
    </row>
    <row r="64" spans="1:97" ht="12.75">
      <c r="A64" s="62"/>
      <c r="B64" s="63" t="str">
        <f>'suma puntuaciones en % '!C27</f>
        <v>Dispersión del impacto de las citaciones recientes</v>
      </c>
      <c r="C64" s="64" t="str">
        <f>'suma puntuaciones en % '!D27</f>
        <v>Número de dominios diferentes tienen un enlace hacia la OSL</v>
      </c>
      <c r="D64" s="12">
        <f>'suma puntuaciones en % '!E27</f>
        <v>-0.8188834651532978</v>
      </c>
      <c r="E64" s="12">
        <f>'suma puntuaciones en % '!F27</f>
        <v>-0.8188834651532978</v>
      </c>
      <c r="F64" s="12">
        <f>'suma puntuaciones en % '!G27</f>
        <v>-0.8188834651532978</v>
      </c>
      <c r="G64" s="12">
        <f>'suma puntuaciones en % '!H27</f>
        <v>-0.8188834651532978</v>
      </c>
      <c r="H64" s="12">
        <f>'suma puntuaciones en % '!I27</f>
        <v>0.32889581797140643</v>
      </c>
      <c r="I64" s="12">
        <f>'suma puntuaciones en % '!J27</f>
        <v>-0.8188834651532978</v>
      </c>
      <c r="J64" s="12">
        <f>'suma puntuaciones en % '!K27</f>
        <v>-0.8188834651532978</v>
      </c>
      <c r="K64" s="12">
        <f>'suma puntuaciones en % '!L27</f>
        <v>-0.8188834651532978</v>
      </c>
      <c r="L64" s="12">
        <f>'suma puntuaciones en % '!M27</f>
        <v>-0.8188834651532978</v>
      </c>
      <c r="M64" s="12">
        <f>'suma puntuaciones en % '!N27</f>
        <v>6.8329784223447305</v>
      </c>
      <c r="N64" s="12">
        <f>'suma puntuaciones en % '!O27</f>
        <v>-0.4362903707783964</v>
      </c>
      <c r="O64" s="12">
        <f>'suma puntuaciones en % '!P27</f>
        <v>-0.8188834651532978</v>
      </c>
      <c r="P64" s="12">
        <f>'suma puntuaciones en % '!Q27</f>
        <v>-0.8188834651532978</v>
      </c>
      <c r="Q64" s="12">
        <f>'suma puntuaciones en % '!R27</f>
        <v>-0.8188834651532978</v>
      </c>
      <c r="R64" s="12">
        <f>'suma puntuaciones en % '!S27</f>
        <v>-0.8188834651532978</v>
      </c>
      <c r="S64" s="12">
        <f>'suma puntuaciones en % '!T27</f>
        <v>-0.8188834651532978</v>
      </c>
      <c r="T64" s="12">
        <f>'suma puntuaciones en % '!U27</f>
        <v>-0.8188834651532978</v>
      </c>
      <c r="U64" s="12">
        <f>'suma puntuaciones en % '!V27</f>
        <v>-0.8188834651532978</v>
      </c>
      <c r="V64" s="12">
        <f>'suma puntuaciones en % '!W27</f>
        <v>-0.7338627775144309</v>
      </c>
      <c r="W64" s="12">
        <f>'suma puntuaciones en % '!X27</f>
        <v>-0.8188834651532978</v>
      </c>
      <c r="X64" s="12">
        <f>'suma puntuaciones en % '!Y27</f>
        <v>-0.8188834651532978</v>
      </c>
      <c r="Y64" s="12">
        <f>'suma puntuaciones en % '!Z27</f>
        <v>-0.8188834651532978</v>
      </c>
      <c r="Z64" s="12">
        <f>'suma puntuaciones en % '!AA27</f>
        <v>-0.8188834651532978</v>
      </c>
      <c r="AA64" s="12">
        <f>'suma puntuaciones en % '!AB27</f>
        <v>-0.8188834651532978</v>
      </c>
      <c r="AB64" s="12">
        <f>'suma puntuaciones en % '!AC27</f>
        <v>-0.8188834651532978</v>
      </c>
      <c r="AC64" s="12">
        <f>'suma puntuaciones en % '!AD27</f>
        <v>-0.8188834651532978</v>
      </c>
      <c r="AD64" s="12">
        <f>'suma puntuaciones en % '!AE27</f>
        <v>-0.8188834651532978</v>
      </c>
      <c r="AE64" s="12">
        <f>'suma puntuaciones en % '!AF27</f>
        <v>-0.8188834651532978</v>
      </c>
      <c r="AF64" s="12">
        <f>'suma puntuaciones en % '!AG27</f>
        <v>-0.8188834651532978</v>
      </c>
      <c r="AG64" s="12">
        <f>'suma puntuaciones en % '!AH27</f>
        <v>-0.8188834651532978</v>
      </c>
      <c r="AH64" s="12">
        <f>'suma puntuaciones en % '!AI27</f>
        <v>-0.8188834651532978</v>
      </c>
      <c r="AI64" s="12">
        <f>'suma puntuaciones en % '!AJ27</f>
        <v>22.05168150970192</v>
      </c>
      <c r="AJ64" s="12">
        <f>'suma puntuaciones en % '!AK27</f>
        <v>-0.6063317460561304</v>
      </c>
      <c r="AK64" s="12">
        <f>'suma puntuaciones en % '!AL27</f>
        <v>-0.8188834651532978</v>
      </c>
      <c r="AL64" s="12">
        <f>'suma puntuaciones en % '!AM27</f>
        <v>-0.8188834651532978</v>
      </c>
      <c r="AM64" s="12">
        <f>'suma puntuaciones en % '!AN27</f>
        <v>-0.8188834651532978</v>
      </c>
      <c r="AN64" s="12">
        <f>'suma puntuaciones en % '!AO27</f>
        <v>-0.8188834651532978</v>
      </c>
      <c r="AO64" s="12">
        <f>'suma puntuaciones en % '!AP27</f>
        <v>-0.8188834651532978</v>
      </c>
      <c r="AP64" s="12">
        <f>'suma puntuaciones en % '!AQ27</f>
        <v>-0.8188834651532978</v>
      </c>
      <c r="AQ64" s="12">
        <f>'suma puntuaciones en % '!AR27</f>
        <v>8.320840456024904</v>
      </c>
      <c r="AR64" s="12">
        <f>'suma puntuaciones en % '!AS27</f>
        <v>3.6872129797066524</v>
      </c>
      <c r="AS64" s="12">
        <f>'suma puntuaciones en % '!AT27</f>
        <v>-0.8188834651532978</v>
      </c>
      <c r="AT64" s="12">
        <f>'suma puntuaciones en % '!AU27</f>
        <v>-0.8188834651532978</v>
      </c>
      <c r="AU64" s="12">
        <f>'suma puntuaciones en % '!AV27</f>
        <v>-0.8188834651532978</v>
      </c>
      <c r="AV64" s="12">
        <f>'suma puntuaciones en % '!AW27</f>
        <v>-0.8188834651532978</v>
      </c>
      <c r="AW64" s="12">
        <f>'suma puntuaciones en % '!AX27</f>
        <v>-0.8188834651532978</v>
      </c>
      <c r="AX64" s="12">
        <f>'suma puntuaciones en % '!AY27</f>
        <v>-0.8188834651532978</v>
      </c>
      <c r="AY64" s="12">
        <f>'suma puntuaciones en % '!AZ27</f>
        <v>-0.8188834651532978</v>
      </c>
      <c r="AZ64" s="12">
        <f>'suma puntuaciones en % '!BA27</f>
        <v>-0.8188834651532978</v>
      </c>
      <c r="BA64" s="12">
        <f>'suma puntuaciones en % '!BB27</f>
        <v>-0.8188834651532978</v>
      </c>
      <c r="BB64" s="12">
        <f>'suma puntuaciones en % '!BC27</f>
        <v>-0.8188834651532978</v>
      </c>
      <c r="BC64" s="12">
        <f>'suma puntuaciones en % '!BD27</f>
        <v>-0.8188834651532978</v>
      </c>
      <c r="BD64" s="12">
        <f>'suma puntuaciones en % '!BE27</f>
        <v>-0.8188834651532978</v>
      </c>
      <c r="BE64" s="12">
        <f>'suma puntuaciones en % '!BF27</f>
        <v>-0.8188834651532978</v>
      </c>
      <c r="BF64" s="12">
        <f>'suma puntuaciones en % '!BG27</f>
        <v>-0.8188834651532978</v>
      </c>
      <c r="BG64" s="12">
        <f>'suma puntuaciones en % '!BH27</f>
        <v>-0.8188834651532978</v>
      </c>
      <c r="BH64" s="12">
        <f>'suma puntuaciones en % '!BI27</f>
        <v>-0.8188834651532978</v>
      </c>
      <c r="BI64" s="12">
        <f>'suma puntuaciones en % '!BJ27</f>
        <v>-0.8188834651532978</v>
      </c>
      <c r="BJ64" s="12">
        <f>'suma puntuaciones en % '!BK27</f>
        <v>-0.8188834651532978</v>
      </c>
      <c r="BK64" s="12">
        <f>'suma puntuaciones en % '!BL27</f>
        <v>-0.8188834651532978</v>
      </c>
      <c r="BL64" s="12">
        <f>'suma puntuaciones en % '!BM27</f>
        <v>-0.8188834651532978</v>
      </c>
      <c r="BM64" s="12">
        <f>'suma puntuaciones en % '!BN27</f>
        <v>-0.8188834651532978</v>
      </c>
      <c r="BN64" s="12">
        <f>'suma puntuaciones en % '!BO27</f>
        <v>-0.8188834651532978</v>
      </c>
      <c r="BO64" s="12">
        <f>'suma puntuaciones en % '!BP27</f>
        <v>-0.8188834651532978</v>
      </c>
      <c r="BP64" s="12">
        <f>'suma puntuaciones en % '!BQ27</f>
        <v>-0.8188834651532978</v>
      </c>
      <c r="BQ64" s="12">
        <f>'suma puntuaciones en % '!BR27</f>
        <v>-0.8188834651532978</v>
      </c>
      <c r="BR64" s="12">
        <f>'suma puntuaciones en % '!BS27</f>
        <v>1.2641233819989433</v>
      </c>
      <c r="BS64" s="12">
        <f>'suma puntuaciones en % '!BT27</f>
        <v>2.369392321304214</v>
      </c>
      <c r="BT64" s="12">
        <f>'suma puntuaciones en % '!BU27</f>
        <v>-0.8188834651532978</v>
      </c>
      <c r="BU64" s="12">
        <f>'suma puntuaciones en % '!BV27</f>
        <v>-0.8188834651532978</v>
      </c>
      <c r="BV64" s="12">
        <f>'suma puntuaciones en % '!BW27</f>
        <v>-0.8188834651532978</v>
      </c>
      <c r="BW64" s="12">
        <f>'suma puntuaciones en % '!BX27</f>
        <v>-0.8188834651532978</v>
      </c>
      <c r="BX64" s="12">
        <f>'suma puntuaciones en % '!BY27</f>
        <v>5.600178451581159</v>
      </c>
      <c r="BY64" s="12">
        <f>'suma puntuaciones en % '!BZ27</f>
        <v>-0.8188834651532978</v>
      </c>
      <c r="BZ64" s="12">
        <f>'suma puntuaciones en % '!CA27</f>
        <v>-0.8188834651532978</v>
      </c>
      <c r="CA64" s="12">
        <f>'suma puntuaciones en % '!CB27</f>
        <v>3.729723323526085</v>
      </c>
      <c r="CC64" s="50">
        <f>100*AE$8/$C$9</f>
        <v>0</v>
      </c>
      <c r="CD64" s="40" t="str">
        <f>ListadoUniversidades!$C$33</f>
        <v>UEM</v>
      </c>
      <c r="CF64" s="50">
        <f>100*BI$19/$C$20</f>
        <v>0</v>
      </c>
      <c r="CG64" s="40" t="str">
        <f>ListadoUniversidades!$C$63</f>
        <v>UPF</v>
      </c>
      <c r="CI64" s="50">
        <f>100*BD$34/$C$35</f>
        <v>0</v>
      </c>
      <c r="CJ64" s="40" t="str">
        <f>ListadoUniversidades!$C$58</f>
        <v>UNIOVI</v>
      </c>
      <c r="CL64" s="50">
        <f>100*AY$47/$C$48</f>
        <v>49.21874999999999</v>
      </c>
      <c r="CM64" s="40" t="str">
        <f>ListadoUniversidades!$C$53</f>
        <v>UNAV</v>
      </c>
      <c r="CO64" s="50">
        <f>100*BZ$57/$C$58</f>
        <v>0</v>
      </c>
      <c r="CP64" s="40" t="str">
        <f>ListadoUniversidades!$C$80</f>
        <v>VIU</v>
      </c>
      <c r="CR64" s="50">
        <f>100*BK$75/$C$76</f>
        <v>4.549126353502178</v>
      </c>
      <c r="CS64" s="40" t="str">
        <f>ListadoUniversidades!$C$65</f>
        <v>UPNA</v>
      </c>
    </row>
    <row r="65" spans="1:97" ht="12.75">
      <c r="A65" s="62"/>
      <c r="B65" s="63" t="str">
        <f>'suma puntuaciones en % '!C28</f>
        <v>Dispersión del impacto de las citaciones totales</v>
      </c>
      <c r="C65" s="64" t="str">
        <f>'suma puntuaciones en % '!D28</f>
        <v>Número de dominios diferentes con enlace hacia la OSL </v>
      </c>
      <c r="D65" s="12">
        <f>'suma puntuaciones en % '!E28</f>
        <v>-0.6971593105618977</v>
      </c>
      <c r="E65" s="12">
        <f>'suma puntuaciones en % '!F28</f>
        <v>-0.6971593105618977</v>
      </c>
      <c r="F65" s="12">
        <f>'suma puntuaciones en % '!G28</f>
        <v>-0.6971593105618977</v>
      </c>
      <c r="G65" s="12">
        <f>'suma puntuaciones en % '!H28</f>
        <v>-0.6971593105618977</v>
      </c>
      <c r="H65" s="12">
        <f>'suma puntuaciones en % '!I28</f>
        <v>1.3558761554147192</v>
      </c>
      <c r="I65" s="12">
        <f>'suma puntuaciones en % '!J28</f>
        <v>-0.6971593105618977</v>
      </c>
      <c r="J65" s="12">
        <f>'suma puntuaciones en % '!K28</f>
        <v>-0.6971593105618977</v>
      </c>
      <c r="K65" s="12">
        <f>'suma puntuaciones en % '!L28</f>
        <v>-0.6971593105618977</v>
      </c>
      <c r="L65" s="12">
        <f>'suma puntuaciones en % '!M28</f>
        <v>-0.6971593105618977</v>
      </c>
      <c r="M65" s="12">
        <f>'suma puntuaciones en % '!N28</f>
        <v>5.710116209628862</v>
      </c>
      <c r="N65" s="12">
        <f>'suma puntuaciones en % '!O28</f>
        <v>-0.6971593105618977</v>
      </c>
      <c r="O65" s="12">
        <f>'suma puntuaciones en % '!P28</f>
        <v>-0.6971593105618977</v>
      </c>
      <c r="P65" s="12">
        <f>'suma puntuaciones en % '!Q28</f>
        <v>-0.6971593105618977</v>
      </c>
      <c r="Q65" s="12">
        <f>'suma puntuaciones en % '!R28</f>
        <v>-0.6971593105618977</v>
      </c>
      <c r="R65" s="12">
        <f>'suma puntuaciones en % '!S28</f>
        <v>-0.6971593105618977</v>
      </c>
      <c r="S65" s="12">
        <f>'suma puntuaciones en % '!T28</f>
        <v>-0.6971593105618977</v>
      </c>
      <c r="T65" s="12">
        <f>'suma puntuaciones en % '!U28</f>
        <v>-0.6971593105618977</v>
      </c>
      <c r="U65" s="12">
        <f>'suma puntuaciones en % '!V28</f>
        <v>-0.6971593105618977</v>
      </c>
      <c r="V65" s="12">
        <f>'suma puntuaciones en % '!W28</f>
        <v>-0.6745984812654514</v>
      </c>
      <c r="W65" s="12">
        <f>'suma puntuaciones en % '!X28</f>
        <v>-0.6971593105618977</v>
      </c>
      <c r="X65" s="12">
        <f>'suma puntuaciones en % '!Y28</f>
        <v>-0.6971593105618977</v>
      </c>
      <c r="Y65" s="12">
        <f>'suma puntuaciones en % '!Z28</f>
        <v>-0.6971593105618977</v>
      </c>
      <c r="Z65" s="12">
        <f>'suma puntuaciones en % '!AA28</f>
        <v>-0.6971593105618977</v>
      </c>
      <c r="AA65" s="12">
        <f>'suma puntuaciones en % '!AB28</f>
        <v>-0.6971593105618977</v>
      </c>
      <c r="AB65" s="12">
        <f>'suma puntuaciones en % '!AC28</f>
        <v>-0.6971593105618977</v>
      </c>
      <c r="AC65" s="12">
        <f>'suma puntuaciones en % '!AD28</f>
        <v>-0.6971593105618977</v>
      </c>
      <c r="AD65" s="12">
        <f>'suma puntuaciones en % '!AE28</f>
        <v>-0.6971593105618977</v>
      </c>
      <c r="AE65" s="12">
        <f>'suma puntuaciones en % '!AF28</f>
        <v>-0.6971593105618977</v>
      </c>
      <c r="AF65" s="12">
        <f>'suma puntuaciones en % '!AG28</f>
        <v>-0.6971593105618977</v>
      </c>
      <c r="AG65" s="12">
        <f>'suma puntuaciones en % '!AH28</f>
        <v>-0.6971593105618977</v>
      </c>
      <c r="AH65" s="12">
        <f>'suma puntuaciones en % '!AI28</f>
        <v>-0.6971593105618977</v>
      </c>
      <c r="AI65" s="12">
        <f>'suma puntuaciones en % '!AJ28</f>
        <v>12.196354632357187</v>
      </c>
      <c r="AJ65" s="12">
        <f>'suma puntuaciones en % '!AK28</f>
        <v>-0.5956355787278892</v>
      </c>
      <c r="AK65" s="12">
        <f>'suma puntuaciones en % '!AL28</f>
        <v>-0.6971593105618977</v>
      </c>
      <c r="AL65" s="12">
        <f>'suma puntuaciones en % '!AM28</f>
        <v>-0.6971593105618977</v>
      </c>
      <c r="AM65" s="12">
        <f>'suma puntuaciones en % '!AN28</f>
        <v>-0.6971593105618977</v>
      </c>
      <c r="AN65" s="12">
        <f>'suma puntuaciones en % '!AO28</f>
        <v>-0.6971593105618977</v>
      </c>
      <c r="AO65" s="12">
        <f>'suma puntuaciones en % '!AP28</f>
        <v>-0.6971593105618977</v>
      </c>
      <c r="AP65" s="12">
        <f>'suma puntuaciones en % '!AQ28</f>
        <v>-0.6971593105618977</v>
      </c>
      <c r="AQ65" s="12">
        <f>'suma puntuaciones en % '!AR28</f>
        <v>8.236929090830852</v>
      </c>
      <c r="AR65" s="12">
        <f>'suma puntuaciones en % '!AS28</f>
        <v>2.9464146208141857</v>
      </c>
      <c r="AS65" s="12">
        <f>'suma puntuaciones en % '!AT28</f>
        <v>-0.6971593105618977</v>
      </c>
      <c r="AT65" s="12">
        <f>'suma puntuaciones en % '!AU28</f>
        <v>-0.6971593105618977</v>
      </c>
      <c r="AU65" s="12">
        <f>'suma puntuaciones en % '!AV28</f>
        <v>-0.6971593105618977</v>
      </c>
      <c r="AV65" s="12">
        <f>'suma puntuaciones en % '!AW28</f>
        <v>-0.6971593105618977</v>
      </c>
      <c r="AW65" s="12">
        <f>'suma puntuaciones en % '!AX28</f>
        <v>-0.6971593105618977</v>
      </c>
      <c r="AX65" s="12">
        <f>'suma puntuaciones en % '!AY28</f>
        <v>-0.6971593105618977</v>
      </c>
      <c r="AY65" s="12">
        <f>'suma puntuaciones en % '!AZ28</f>
        <v>-0.6971593105618977</v>
      </c>
      <c r="AZ65" s="12">
        <f>'suma puntuaciones en % '!BA28</f>
        <v>-0.6971593105618977</v>
      </c>
      <c r="BA65" s="12">
        <f>'suma puntuaciones en % '!BB28</f>
        <v>-0.6971593105618977</v>
      </c>
      <c r="BB65" s="12">
        <f>'suma puntuaciones en % '!BC28</f>
        <v>-0.6971593105618977</v>
      </c>
      <c r="BC65" s="12">
        <f>'suma puntuaciones en % '!BD28</f>
        <v>-0.6971593105618977</v>
      </c>
      <c r="BD65" s="12">
        <f>'suma puntuaciones en % '!BE28</f>
        <v>-0.6971593105618977</v>
      </c>
      <c r="BE65" s="12">
        <f>'suma puntuaciones en % '!BF28</f>
        <v>-0.6971593105618977</v>
      </c>
      <c r="BF65" s="12">
        <f>'suma puntuaciones en % '!BG28</f>
        <v>-0.6971593105618977</v>
      </c>
      <c r="BG65" s="12">
        <f>'suma puntuaciones en % '!BH28</f>
        <v>-0.6971593105618977</v>
      </c>
      <c r="BH65" s="12">
        <f>'suma puntuaciones en % '!BI28</f>
        <v>-0.6971593105618977</v>
      </c>
      <c r="BI65" s="12">
        <f>'suma puntuaciones en % '!BJ28</f>
        <v>-0.6971593105618977</v>
      </c>
      <c r="BJ65" s="12">
        <f>'suma puntuaciones en % '!BK28</f>
        <v>-0.6971593105618977</v>
      </c>
      <c r="BK65" s="12">
        <f>'suma puntuaciones en % '!BL28</f>
        <v>-0.6971593105618977</v>
      </c>
      <c r="BL65" s="12">
        <f>'suma puntuaciones en % '!BM28</f>
        <v>-0.6971593105618977</v>
      </c>
      <c r="BM65" s="12">
        <f>'suma puntuaciones en % '!BN28</f>
        <v>-0.6971593105618977</v>
      </c>
      <c r="BN65" s="12">
        <f>'suma puntuaciones en % '!BO28</f>
        <v>-0.6971593105618977</v>
      </c>
      <c r="BO65" s="12">
        <f>'suma puntuaciones en % '!BP28</f>
        <v>-0.6971593105618977</v>
      </c>
      <c r="BP65" s="12">
        <f>'suma puntuaciones en % '!BQ28</f>
        <v>-0.6971593105618977</v>
      </c>
      <c r="BQ65" s="12">
        <f>'suma puntuaciones en % '!BR28</f>
        <v>-0.6971593105618977</v>
      </c>
      <c r="BR65" s="12">
        <f>'suma puntuaciones en % '!BS28</f>
        <v>1.2430720089324876</v>
      </c>
      <c r="BS65" s="12">
        <f>'suma puntuaciones en % '!BT28</f>
        <v>3.6006786704111295</v>
      </c>
      <c r="BT65" s="12">
        <f>'suma puntuaciones en % '!BU28</f>
        <v>-0.6858788959136746</v>
      </c>
      <c r="BU65" s="12">
        <f>'suma puntuaciones en % '!BV28</f>
        <v>-0.6971593105618977</v>
      </c>
      <c r="BV65" s="12">
        <f>'suma puntuaciones en % '!BW28</f>
        <v>-0.6971593105618977</v>
      </c>
      <c r="BW65" s="12">
        <f>'suma puntuaciones en % '!BX28</f>
        <v>-0.6971593105618977</v>
      </c>
      <c r="BX65" s="12">
        <f>'suma puntuaciones en % '!BY28</f>
        <v>7.447300065455231</v>
      </c>
      <c r="BY65" s="12">
        <f>'suma puntuaciones en % '!BZ28</f>
        <v>-0.6971593105618977</v>
      </c>
      <c r="BZ65" s="12">
        <f>'suma puntuaciones en % '!CA28</f>
        <v>-0.6971593105618977</v>
      </c>
      <c r="CA65" s="12">
        <f>'suma puntuaciones en % '!CB28</f>
        <v>3.837567378023816</v>
      </c>
      <c r="CC65" s="50">
        <f>100*AF$8/$C$9</f>
        <v>0</v>
      </c>
      <c r="CD65" s="40" t="str">
        <f>ListadoUniversidades!$C$34</f>
        <v>UEMC</v>
      </c>
      <c r="CF65" s="50">
        <f>100*BK$19/$C$20</f>
        <v>0</v>
      </c>
      <c r="CG65" s="40" t="str">
        <f>ListadoUniversidades!$C$65</f>
        <v>UPNA</v>
      </c>
      <c r="CI65" s="50">
        <f>100*BE$34/$C$35</f>
        <v>0</v>
      </c>
      <c r="CJ65" s="40" t="str">
        <f>ListadoUniversidades!$C$59</f>
        <v>UOC</v>
      </c>
      <c r="CL65" s="50">
        <f>100*BK$47/$C$48</f>
        <v>49.21874999999999</v>
      </c>
      <c r="CM65" s="40" t="str">
        <f>ListadoUniversidades!$C$65</f>
        <v>UPNA</v>
      </c>
      <c r="CO65" s="50">
        <f>100*BY$57/$C$58</f>
        <v>0</v>
      </c>
      <c r="CP65" s="40" t="str">
        <f>ListadoUniversidades!$C$79</f>
        <v>UVIC</v>
      </c>
      <c r="CR65" s="50">
        <f>100*BL$75/$C$76</f>
        <v>4.549126353502178</v>
      </c>
      <c r="CS65" s="40" t="str">
        <f>ListadoUniversidades!$C$66</f>
        <v>UPSA</v>
      </c>
    </row>
    <row r="66" spans="1:97" ht="12.75">
      <c r="A66" s="62"/>
      <c r="B66" s="63" t="str">
        <f>'suma puntuaciones en % '!C29</f>
        <v>Citaciones recientes de su OSL</v>
      </c>
      <c r="C66" s="64" t="str">
        <f>'suma puntuaciones en % '!D29</f>
        <v>Número de enlaces hacia su OSL</v>
      </c>
      <c r="D66" s="12">
        <f>'suma puntuaciones en % '!E29</f>
        <v>-0.7375116539008344</v>
      </c>
      <c r="E66" s="12">
        <f>'suma puntuaciones en % '!F29</f>
        <v>-0.7375116539008344</v>
      </c>
      <c r="F66" s="12">
        <f>'suma puntuaciones en % '!G29</f>
        <v>-0.7375116539008344</v>
      </c>
      <c r="G66" s="12">
        <f>'suma puntuaciones en % '!H29</f>
        <v>-0.7375116539008344</v>
      </c>
      <c r="H66" s="12">
        <f>'suma puntuaciones en % '!I29</f>
        <v>-0.6338450688494566</v>
      </c>
      <c r="I66" s="12">
        <f>'suma puntuaciones en % '!J29</f>
        <v>-0.7375116539008344</v>
      </c>
      <c r="J66" s="12">
        <f>'suma puntuaciones en % '!K29</f>
        <v>-0.7375116539008344</v>
      </c>
      <c r="K66" s="12">
        <f>'suma puntuaciones en % '!L29</f>
        <v>-0.7375116539008344</v>
      </c>
      <c r="L66" s="12">
        <f>'suma puntuaciones en % '!M29</f>
        <v>-0.7375116539008344</v>
      </c>
      <c r="M66" s="12">
        <f>'suma puntuaciones en % '!N29</f>
        <v>2.543444827374353</v>
      </c>
      <c r="N66" s="12">
        <f>'suma puntuaciones en % '!O29</f>
        <v>-0.6611257491261349</v>
      </c>
      <c r="O66" s="12">
        <f>'suma puntuaciones en % '!P29</f>
        <v>-0.7375116539008344</v>
      </c>
      <c r="P66" s="12">
        <f>'suma puntuaciones en % '!Q29</f>
        <v>-0.7375116539008344</v>
      </c>
      <c r="Q66" s="12">
        <f>'suma puntuaciones en % '!R29</f>
        <v>-0.7375116539008344</v>
      </c>
      <c r="R66" s="12">
        <f>'suma puntuaciones en % '!S29</f>
        <v>-0.7375116539008344</v>
      </c>
      <c r="S66" s="12">
        <f>'suma puntuaciones en % '!T29</f>
        <v>-0.7375116539008344</v>
      </c>
      <c r="T66" s="12">
        <f>'suma puntuaciones en % '!U29</f>
        <v>-0.7375116539008344</v>
      </c>
      <c r="U66" s="12">
        <f>'suma puntuaciones en % '!V29</f>
        <v>-0.7375116539008344</v>
      </c>
      <c r="V66" s="12">
        <f>'suma puntuaciones en % '!W29</f>
        <v>-0.7302368058270535</v>
      </c>
      <c r="W66" s="12">
        <f>'suma puntuaciones en % '!X29</f>
        <v>-0.7375116539008344</v>
      </c>
      <c r="X66" s="12">
        <f>'suma puntuaciones en % '!Y29</f>
        <v>-0.7375116539008344</v>
      </c>
      <c r="Y66" s="12">
        <f>'suma puntuaciones en % '!Z29</f>
        <v>-0.7375116539008344</v>
      </c>
      <c r="Z66" s="12">
        <f>'suma puntuaciones en % '!AA29</f>
        <v>-0.7375116539008344</v>
      </c>
      <c r="AA66" s="12">
        <f>'suma puntuaciones en % '!AB29</f>
        <v>-0.7375116539008344</v>
      </c>
      <c r="AB66" s="12">
        <f>'suma puntuaciones en % '!AC29</f>
        <v>-0.7375116539008344</v>
      </c>
      <c r="AC66" s="12">
        <f>'suma puntuaciones en % '!AD29</f>
        <v>-0.7375116539008344</v>
      </c>
      <c r="AD66" s="12">
        <f>'suma puntuaciones en % '!AE29</f>
        <v>-0.7375116539008344</v>
      </c>
      <c r="AE66" s="12">
        <f>'suma puntuaciones en % '!AF29</f>
        <v>-0.7375116539008344</v>
      </c>
      <c r="AF66" s="12">
        <f>'suma puntuaciones en % '!AG29</f>
        <v>-0.7375116539008344</v>
      </c>
      <c r="AG66" s="12">
        <f>'suma puntuaciones en % '!AH29</f>
        <v>-0.7375116539008344</v>
      </c>
      <c r="AH66" s="12">
        <f>'suma puntuaciones en % '!AI29</f>
        <v>-0.7375116539008344</v>
      </c>
      <c r="AI66" s="12">
        <f>'suma puntuaciones en % '!AJ29</f>
        <v>16.305638670949378</v>
      </c>
      <c r="AJ66" s="12">
        <f>'suma puntuaciones en % '!AK29</f>
        <v>-0.5665527241669832</v>
      </c>
      <c r="AK66" s="12">
        <f>'suma puntuaciones en % '!AL29</f>
        <v>-0.7375116539008344</v>
      </c>
      <c r="AL66" s="12">
        <f>'suma puntuaciones en % '!AM29</f>
        <v>-0.7375116539008344</v>
      </c>
      <c r="AM66" s="12">
        <f>'suma puntuaciones en % '!AN29</f>
        <v>-0.7375116539008344</v>
      </c>
      <c r="AN66" s="12">
        <f>'suma puntuaciones en % '!AO29</f>
        <v>-0.7375116539008344</v>
      </c>
      <c r="AO66" s="12">
        <f>'suma puntuaciones en % '!AP29</f>
        <v>-0.7375116539008344</v>
      </c>
      <c r="AP66" s="12">
        <f>'suma puntuaciones en % '!AQ29</f>
        <v>-0.7375116539008344</v>
      </c>
      <c r="AQ66" s="12">
        <f>'suma puntuaciones en % '!AR29</f>
        <v>14.961610489318357</v>
      </c>
      <c r="AR66" s="12">
        <f>'suma puntuaciones en % '!AS29</f>
        <v>0.513762214789481</v>
      </c>
      <c r="AS66" s="12">
        <f>'suma puntuaciones en % '!AT29</f>
        <v>-0.7375116539008344</v>
      </c>
      <c r="AT66" s="12">
        <f>'suma puntuaciones en % '!AU29</f>
        <v>-0.7375116539008344</v>
      </c>
      <c r="AU66" s="12">
        <f>'suma puntuaciones en % '!AV29</f>
        <v>-0.7375116539008344</v>
      </c>
      <c r="AV66" s="12">
        <f>'suma puntuaciones en % '!AW29</f>
        <v>-0.7375116539008344</v>
      </c>
      <c r="AW66" s="12">
        <f>'suma puntuaciones en % '!AX29</f>
        <v>-0.7375116539008344</v>
      </c>
      <c r="AX66" s="12">
        <f>'suma puntuaciones en % '!AY29</f>
        <v>-0.7375116539008344</v>
      </c>
      <c r="AY66" s="12">
        <f>'suma puntuaciones en % '!AZ29</f>
        <v>-0.7375116539008344</v>
      </c>
      <c r="AZ66" s="12">
        <f>'suma puntuaciones en % '!BA29</f>
        <v>-0.7375116539008344</v>
      </c>
      <c r="BA66" s="12">
        <f>'suma puntuaciones en % '!BB29</f>
        <v>-0.7375116539008344</v>
      </c>
      <c r="BB66" s="12">
        <f>'suma puntuaciones en % '!BC29</f>
        <v>-0.7375116539008344</v>
      </c>
      <c r="BC66" s="12">
        <f>'suma puntuaciones en % '!BD29</f>
        <v>-0.7375116539008344</v>
      </c>
      <c r="BD66" s="12">
        <f>'suma puntuaciones en % '!BE29</f>
        <v>-0.7375116539008344</v>
      </c>
      <c r="BE66" s="12">
        <f>'suma puntuaciones en % '!BF29</f>
        <v>-0.7375116539008344</v>
      </c>
      <c r="BF66" s="12">
        <f>'suma puntuaciones en % '!BG29</f>
        <v>-0.7375116539008344</v>
      </c>
      <c r="BG66" s="12">
        <f>'suma puntuaciones en % '!BH29</f>
        <v>-0.7375116539008344</v>
      </c>
      <c r="BH66" s="12">
        <f>'suma puntuaciones en % '!BI29</f>
        <v>-0.7375116539008344</v>
      </c>
      <c r="BI66" s="12">
        <f>'suma puntuaciones en % '!BJ29</f>
        <v>-0.7375116539008344</v>
      </c>
      <c r="BJ66" s="12">
        <f>'suma puntuaciones en % '!BK29</f>
        <v>-0.7375116539008344</v>
      </c>
      <c r="BK66" s="12">
        <f>'suma puntuaciones en % '!BL29</f>
        <v>-0.7375116539008344</v>
      </c>
      <c r="BL66" s="12">
        <f>'suma puntuaciones en % '!BM29</f>
        <v>-0.7375116539008344</v>
      </c>
      <c r="BM66" s="12">
        <f>'suma puntuaciones en % '!BN29</f>
        <v>-0.7375116539008344</v>
      </c>
      <c r="BN66" s="12">
        <f>'suma puntuaciones en % '!BO29</f>
        <v>-0.7375116539008344</v>
      </c>
      <c r="BO66" s="12">
        <f>'suma puntuaciones en % '!BP29</f>
        <v>-0.7375116539008344</v>
      </c>
      <c r="BP66" s="12">
        <f>'suma puntuaciones en % '!BQ29</f>
        <v>-0.7375116539008344</v>
      </c>
      <c r="BQ66" s="12">
        <f>'suma puntuaciones en % '!BR29</f>
        <v>-0.7375116539008344</v>
      </c>
      <c r="BR66" s="12">
        <f>'suma puntuaciones en % '!BS29</f>
        <v>-0.20644774451482847</v>
      </c>
      <c r="BS66" s="12">
        <f>'suma puntuaciones en % '!BT29</f>
        <v>1.1030249087657342</v>
      </c>
      <c r="BT66" s="12">
        <f>'suma puntuaciones en % '!BU29</f>
        <v>-0.7375116539008344</v>
      </c>
      <c r="BU66" s="12">
        <f>'suma puntuaciones en % '!BV29</f>
        <v>-0.7375116539008344</v>
      </c>
      <c r="BV66" s="12">
        <f>'suma puntuaciones en % '!BW29</f>
        <v>-0.7375116539008344</v>
      </c>
      <c r="BW66" s="12">
        <f>'suma puntuaciones en % '!BX29</f>
        <v>-0.7375116539008344</v>
      </c>
      <c r="BX66" s="12">
        <f>'suma puntuaciones en % '!BY29</f>
        <v>1.2848961106102568</v>
      </c>
      <c r="BY66" s="12">
        <f>'suma puntuaciones en % '!BZ29</f>
        <v>-0.7375116539008344</v>
      </c>
      <c r="BZ66" s="12">
        <f>'suma puntuaciones en % '!CA29</f>
        <v>-0.7375116539008344</v>
      </c>
      <c r="CA66" s="12">
        <f>'suma puntuaciones en % '!CB29</f>
        <v>13.286576720330304</v>
      </c>
      <c r="CC66" s="50">
        <f>100*AL$8/$C$9</f>
        <v>0</v>
      </c>
      <c r="CD66" s="40" t="str">
        <f>ListadoUniversidades!$C$40</f>
        <v>UIC</v>
      </c>
      <c r="CF66" s="50">
        <f>100*BL$19/$C$20</f>
        <v>0</v>
      </c>
      <c r="CG66" s="40" t="str">
        <f>ListadoUniversidades!$C$66</f>
        <v>UPSA</v>
      </c>
      <c r="CI66" s="50">
        <f>100*BG$34/$C$35</f>
        <v>0</v>
      </c>
      <c r="CJ66" s="40" t="str">
        <f>ListadoUniversidades!$C$61</f>
        <v>UPCOMILLAS</v>
      </c>
      <c r="CL66" s="50">
        <f>100*BM$47/$C$48</f>
        <v>49.21874999999999</v>
      </c>
      <c r="CM66" s="40" t="str">
        <f>ListadoUniversidades!$C$67</f>
        <v>UPO</v>
      </c>
      <c r="CO66" s="50">
        <f>100*BC$57/$C$58</f>
        <v>0</v>
      </c>
      <c r="CP66" s="40" t="str">
        <f>ListadoUniversidades!$C$57</f>
        <v>UNIR</v>
      </c>
      <c r="CR66" s="50">
        <f>100*BM$75/$C$76</f>
        <v>4.549126353502178</v>
      </c>
      <c r="CS66" s="40" t="str">
        <f>ListadoUniversidades!$C$67</f>
        <v>UPO</v>
      </c>
    </row>
    <row r="67" spans="1:97" ht="12.75">
      <c r="A67" s="62"/>
      <c r="B67" s="63" t="str">
        <f>'suma puntuaciones en % '!C30</f>
        <v>Citaciones totales de su OSL</v>
      </c>
      <c r="C67" s="64" t="str">
        <f>'suma puntuaciones en % '!D30</f>
        <v>Número de enlaces hacia su OSL</v>
      </c>
      <c r="D67" s="12">
        <f>'suma puntuaciones en % '!E30</f>
        <v>-0.4605014515346898</v>
      </c>
      <c r="E67" s="12">
        <f>'suma puntuaciones en % '!F30</f>
        <v>-0.4605014515346898</v>
      </c>
      <c r="F67" s="12">
        <f>'suma puntuaciones en % '!G30</f>
        <v>-0.4605014515346898</v>
      </c>
      <c r="G67" s="12">
        <f>'suma puntuaciones en % '!H30</f>
        <v>-0.4605014515346898</v>
      </c>
      <c r="H67" s="12">
        <f>'suma puntuaciones en % '!I30</f>
        <v>-0.4260185516209267</v>
      </c>
      <c r="I67" s="12">
        <f>'suma puntuaciones en % '!J30</f>
        <v>-0.4605014515346898</v>
      </c>
      <c r="J67" s="12">
        <f>'suma puntuaciones en % '!K30</f>
        <v>-0.4605014515346898</v>
      </c>
      <c r="K67" s="12">
        <f>'suma puntuaciones en % '!L30</f>
        <v>-0.4605014515346898</v>
      </c>
      <c r="L67" s="12">
        <f>'suma puntuaciones en % '!M30</f>
        <v>-0.4605014515346898</v>
      </c>
      <c r="M67" s="12">
        <f>'suma puntuaciones en % '!N30</f>
        <v>0.2380862225563895</v>
      </c>
      <c r="N67" s="12">
        <f>'suma puntuaciones en % '!O30</f>
        <v>-0.4605014515346898</v>
      </c>
      <c r="O67" s="12">
        <f>'suma puntuaciones en % '!P30</f>
        <v>-0.4605014515346898</v>
      </c>
      <c r="P67" s="12">
        <f>'suma puntuaciones en % '!Q30</f>
        <v>-0.4605014515346898</v>
      </c>
      <c r="Q67" s="12">
        <f>'suma puntuaciones en % '!R30</f>
        <v>-0.4605014515346898</v>
      </c>
      <c r="R67" s="12">
        <f>'suma puntuaciones en % '!S30</f>
        <v>-0.4605014515346898</v>
      </c>
      <c r="S67" s="12">
        <f>'suma puntuaciones en % '!T30</f>
        <v>-0.4605014515346898</v>
      </c>
      <c r="T67" s="12">
        <f>'suma puntuaciones en % '!U30</f>
        <v>-0.4605014515346898</v>
      </c>
      <c r="U67" s="12">
        <f>'suma puntuaciones en % '!V30</f>
        <v>-0.4605014515346898</v>
      </c>
      <c r="V67" s="12">
        <f>'suma puntuaciones en % '!W30</f>
        <v>-0.4599832114203789</v>
      </c>
      <c r="W67" s="12">
        <f>'suma puntuaciones en % '!X30</f>
        <v>-0.4605014515346898</v>
      </c>
      <c r="X67" s="12">
        <f>'suma puntuaciones en % '!Y30</f>
        <v>-0.4605014515346898</v>
      </c>
      <c r="Y67" s="12">
        <f>'suma puntuaciones en % '!Z30</f>
        <v>-0.4605014515346898</v>
      </c>
      <c r="Z67" s="12">
        <f>'suma puntuaciones en % '!AA30</f>
        <v>-0.4605014515346898</v>
      </c>
      <c r="AA67" s="12">
        <f>'suma puntuaciones en % '!AB30</f>
        <v>-0.4605014515346898</v>
      </c>
      <c r="AB67" s="12">
        <f>'suma puntuaciones en % '!AC30</f>
        <v>-0.4605014515346898</v>
      </c>
      <c r="AC67" s="12">
        <f>'suma puntuaciones en % '!AD30</f>
        <v>-0.4605014515346898</v>
      </c>
      <c r="AD67" s="12">
        <f>'suma puntuaciones en % '!AE30</f>
        <v>-0.4605014515346898</v>
      </c>
      <c r="AE67" s="12">
        <f>'suma puntuaciones en % '!AF30</f>
        <v>-0.4605014515346898</v>
      </c>
      <c r="AF67" s="12">
        <f>'suma puntuaciones en % '!AG30</f>
        <v>-0.4605014515346898</v>
      </c>
      <c r="AG67" s="12">
        <f>'suma puntuaciones en % '!AH30</f>
        <v>-0.4605014515346898</v>
      </c>
      <c r="AH67" s="12">
        <f>'suma puntuaciones en % '!AI30</f>
        <v>-0.4605014515346898</v>
      </c>
      <c r="AI67" s="12">
        <f>'suma puntuaciones en % '!AJ30</f>
        <v>1.4097872563891334</v>
      </c>
      <c r="AJ67" s="12">
        <f>'suma puntuaciones en % '!AK30</f>
        <v>-0.4272144903462596</v>
      </c>
      <c r="AK67" s="12">
        <f>'suma puntuaciones en % '!AL30</f>
        <v>-0.4605014515346898</v>
      </c>
      <c r="AL67" s="12">
        <f>'suma puntuaciones en % '!AM30</f>
        <v>-0.4605014515346898</v>
      </c>
      <c r="AM67" s="12">
        <f>'suma puntuaciones en % '!AN30</f>
        <v>-0.4605014515346898</v>
      </c>
      <c r="AN67" s="12">
        <f>'suma puntuaciones en % '!AO30</f>
        <v>-0.4605014515346898</v>
      </c>
      <c r="AO67" s="12">
        <f>'suma puntuaciones en % '!AP30</f>
        <v>-0.4605014515346898</v>
      </c>
      <c r="AP67" s="12">
        <f>'suma puntuaciones en % '!AQ30</f>
        <v>-0.4605014515346898</v>
      </c>
      <c r="AQ67" s="12">
        <f>'suma puntuaciones en % '!AR30</f>
        <v>1.4904333911007435</v>
      </c>
      <c r="AR67" s="12">
        <f>'suma puntuaciones en % '!AS30</f>
        <v>-0.11515421228274846</v>
      </c>
      <c r="AS67" s="12">
        <f>'suma puntuaciones en % '!AT30</f>
        <v>-0.4605014515346898</v>
      </c>
      <c r="AT67" s="12">
        <f>'suma puntuaciones en % '!AU30</f>
        <v>-0.4605014515346898</v>
      </c>
      <c r="AU67" s="12">
        <f>'suma puntuaciones en % '!AV30</f>
        <v>-0.4605014515346898</v>
      </c>
      <c r="AV67" s="12">
        <f>'suma puntuaciones en % '!AW30</f>
        <v>-0.4605014515346898</v>
      </c>
      <c r="AW67" s="12">
        <f>'suma puntuaciones en % '!AX30</f>
        <v>-0.4605014515346898</v>
      </c>
      <c r="AX67" s="12">
        <f>'suma puntuaciones en % '!AY30</f>
        <v>-0.4605014515346898</v>
      </c>
      <c r="AY67" s="12">
        <f>'suma puntuaciones en % '!AZ30</f>
        <v>-0.4605014515346898</v>
      </c>
      <c r="AZ67" s="12">
        <f>'suma puntuaciones en % '!BA30</f>
        <v>-0.4605014515346898</v>
      </c>
      <c r="BA67" s="12">
        <f>'suma puntuaciones en % '!BB30</f>
        <v>-0.4605014515346898</v>
      </c>
      <c r="BB67" s="12">
        <f>'suma puntuaciones en % '!BC30</f>
        <v>-0.4605014515346898</v>
      </c>
      <c r="BC67" s="12">
        <f>'suma puntuaciones en % '!BD30</f>
        <v>-0.4605014515346898</v>
      </c>
      <c r="BD67" s="12">
        <f>'suma puntuaciones en % '!BE30</f>
        <v>-0.4605014515346898</v>
      </c>
      <c r="BE67" s="12">
        <f>'suma puntuaciones en % '!BF30</f>
        <v>-0.4605014515346898</v>
      </c>
      <c r="BF67" s="12">
        <f>'suma puntuaciones en % '!BG30</f>
        <v>-0.4605014515346898</v>
      </c>
      <c r="BG67" s="12">
        <f>'suma puntuaciones en % '!BH30</f>
        <v>-0.4605014515346898</v>
      </c>
      <c r="BH67" s="12">
        <f>'suma puntuaciones en % '!BI30</f>
        <v>-0.4605014515346898</v>
      </c>
      <c r="BI67" s="12">
        <f>'suma puntuaciones en % '!BJ30</f>
        <v>-0.4605014515346898</v>
      </c>
      <c r="BJ67" s="12">
        <f>'suma puntuaciones en % '!BK30</f>
        <v>-0.4605014515346898</v>
      </c>
      <c r="BK67" s="12">
        <f>'suma puntuaciones en % '!BL30</f>
        <v>-0.4605014515346898</v>
      </c>
      <c r="BL67" s="12">
        <f>'suma puntuaciones en % '!BM30</f>
        <v>-0.4605014515346898</v>
      </c>
      <c r="BM67" s="12">
        <f>'suma puntuaciones en % '!BN30</f>
        <v>-0.4605014515346898</v>
      </c>
      <c r="BN67" s="12">
        <f>'suma puntuaciones en % '!BO30</f>
        <v>-0.4605014515346898</v>
      </c>
      <c r="BO67" s="12">
        <f>'suma puntuaciones en % '!BP30</f>
        <v>-0.4605014515346898</v>
      </c>
      <c r="BP67" s="12">
        <f>'suma puntuaciones en % '!BQ30</f>
        <v>-0.4605014515346898</v>
      </c>
      <c r="BQ67" s="12">
        <f>'suma puntuaciones en % '!BR30</f>
        <v>-0.4605014515346898</v>
      </c>
      <c r="BR67" s="12">
        <f>'suma puntuaciones en % '!BS30</f>
        <v>-0.27413433350365835</v>
      </c>
      <c r="BS67" s="12">
        <f>'suma puntuaciones en % '!BT30</f>
        <v>-0.16331067828948345</v>
      </c>
      <c r="BT67" s="12">
        <f>'suma puntuaciones en % '!BU30</f>
        <v>-0.4604615869105121</v>
      </c>
      <c r="BU67" s="12">
        <f>'suma puntuaciones en % '!BV30</f>
        <v>-0.4605014515346898</v>
      </c>
      <c r="BV67" s="12">
        <f>'suma puntuaciones en % '!BW30</f>
        <v>-0.4605014515346898</v>
      </c>
      <c r="BW67" s="12">
        <f>'suma puntuaciones en % '!BX30</f>
        <v>-0.4605014515346898</v>
      </c>
      <c r="BX67" s="12">
        <f>'suma puntuaciones en % '!BY30</f>
        <v>-0.13337234553198513</v>
      </c>
      <c r="BY67" s="12">
        <f>'suma puntuaciones en % '!BZ30</f>
        <v>-0.4605014515346898</v>
      </c>
      <c r="BZ67" s="12">
        <f>'suma puntuaciones en % '!CA30</f>
        <v>-0.4605014515346898</v>
      </c>
      <c r="CA67" s="12">
        <f>'suma puntuaciones en % '!CB30</f>
        <v>28.793435438079833</v>
      </c>
      <c r="CC67" s="50">
        <f>100*AN$8/$C$9</f>
        <v>0</v>
      </c>
      <c r="CD67" s="40" t="str">
        <f>ListadoUniversidades!$C$42</f>
        <v>UIMP</v>
      </c>
      <c r="CF67" s="50">
        <f>100*BM$19/$C$20</f>
        <v>0</v>
      </c>
      <c r="CG67" s="40" t="str">
        <f>ListadoUniversidades!$C$67</f>
        <v>UPO</v>
      </c>
      <c r="CI67" s="50">
        <f>100*BH$34/$C$35</f>
        <v>0</v>
      </c>
      <c r="CJ67" s="40" t="str">
        <f>ListadoUniversidades!$C$62</f>
        <v>UPCT</v>
      </c>
      <c r="CL67" s="50">
        <f>100*BO$47/$C$48</f>
        <v>49.21874999999999</v>
      </c>
      <c r="CM67" s="40" t="str">
        <f>ListadoUniversidades!$C$69</f>
        <v>URJC</v>
      </c>
      <c r="CO67" s="50">
        <f>100*AL$57/$C$58</f>
        <v>0</v>
      </c>
      <c r="CP67" s="40" t="str">
        <f>ListadoUniversidades!$C$40</f>
        <v>UIC</v>
      </c>
      <c r="CR67" s="50">
        <f>100*BN$75/$C$76</f>
        <v>4.549126353502178</v>
      </c>
      <c r="CS67" s="40" t="str">
        <f>ListadoUniversidades!$C$68</f>
        <v>UPV</v>
      </c>
    </row>
    <row r="68" spans="1:97" ht="12.75">
      <c r="A68" s="62"/>
      <c r="B68" s="63" t="str">
        <f>'suma puntuaciones en % '!C31</f>
        <v>Páginas indexadas</v>
      </c>
      <c r="C68" s="64" t="str">
        <f>'suma puntuaciones en % '!D31</f>
        <v>Número total de páginas indexadas de la OSL según MajesticSEO</v>
      </c>
      <c r="D68" s="12">
        <f>'suma puntuaciones en % '!E31</f>
        <v>0</v>
      </c>
      <c r="E68" s="12">
        <f>'suma puntuaciones en % '!F31</f>
        <v>0</v>
      </c>
      <c r="F68" s="12">
        <f>'suma puntuaciones en % '!G31</f>
        <v>0</v>
      </c>
      <c r="G68" s="12">
        <f>'suma puntuaciones en % '!H31</f>
        <v>0</v>
      </c>
      <c r="H68" s="12">
        <f>'suma puntuaciones en % '!I31</f>
        <v>0</v>
      </c>
      <c r="I68" s="12">
        <f>'suma puntuaciones en % '!J31</f>
        <v>0</v>
      </c>
      <c r="J68" s="12">
        <f>'suma puntuaciones en % '!K31</f>
        <v>0</v>
      </c>
      <c r="K68" s="12">
        <f>'suma puntuaciones en % '!L31</f>
        <v>0</v>
      </c>
      <c r="L68" s="12">
        <f>'suma puntuaciones en % '!M31</f>
        <v>0</v>
      </c>
      <c r="M68" s="12">
        <f>'suma puntuaciones en % '!N31</f>
        <v>0</v>
      </c>
      <c r="N68" s="12">
        <f>'suma puntuaciones en % '!O31</f>
        <v>0</v>
      </c>
      <c r="O68" s="12">
        <f>'suma puntuaciones en % '!P31</f>
        <v>0</v>
      </c>
      <c r="P68" s="12">
        <f>'suma puntuaciones en % '!Q31</f>
        <v>0</v>
      </c>
      <c r="Q68" s="12">
        <f>'suma puntuaciones en % '!R31</f>
        <v>0</v>
      </c>
      <c r="R68" s="12">
        <f>'suma puntuaciones en % '!S31</f>
        <v>0</v>
      </c>
      <c r="S68" s="12">
        <f>'suma puntuaciones en % '!T31</f>
        <v>0</v>
      </c>
      <c r="T68" s="12">
        <f>'suma puntuaciones en % '!U31</f>
        <v>0</v>
      </c>
      <c r="U68" s="12">
        <f>'suma puntuaciones en % '!V31</f>
        <v>0</v>
      </c>
      <c r="V68" s="12">
        <f>'suma puntuaciones en % '!W31</f>
        <v>0</v>
      </c>
      <c r="W68" s="12">
        <f>'suma puntuaciones en % '!X31</f>
        <v>0</v>
      </c>
      <c r="X68" s="12">
        <f>'suma puntuaciones en % '!Y31</f>
        <v>0</v>
      </c>
      <c r="Y68" s="12">
        <f>'suma puntuaciones en % '!Z31</f>
        <v>0</v>
      </c>
      <c r="Z68" s="12">
        <f>'suma puntuaciones en % '!AA31</f>
        <v>0</v>
      </c>
      <c r="AA68" s="12">
        <f>'suma puntuaciones en % '!AB31</f>
        <v>0</v>
      </c>
      <c r="AB68" s="12">
        <f>'suma puntuaciones en % '!AC31</f>
        <v>0</v>
      </c>
      <c r="AC68" s="12">
        <f>'suma puntuaciones en % '!AD31</f>
        <v>0</v>
      </c>
      <c r="AD68" s="12">
        <f>'suma puntuaciones en % '!AE31</f>
        <v>0</v>
      </c>
      <c r="AE68" s="12">
        <f>'suma puntuaciones en % '!AF31</f>
        <v>0</v>
      </c>
      <c r="AF68" s="12">
        <f>'suma puntuaciones en % '!AG31</f>
        <v>0</v>
      </c>
      <c r="AG68" s="12">
        <f>'suma puntuaciones en % '!AH31</f>
        <v>0</v>
      </c>
      <c r="AH68" s="12">
        <f>'suma puntuaciones en % '!AI31</f>
        <v>0</v>
      </c>
      <c r="AI68" s="12">
        <f>'suma puntuaciones en % '!AJ31</f>
        <v>0</v>
      </c>
      <c r="AJ68" s="12">
        <f>'suma puntuaciones en % '!AK31</f>
        <v>0</v>
      </c>
      <c r="AK68" s="12">
        <f>'suma puntuaciones en % '!AL31</f>
        <v>0</v>
      </c>
      <c r="AL68" s="12">
        <f>'suma puntuaciones en % '!AM31</f>
        <v>0</v>
      </c>
      <c r="AM68" s="12">
        <f>'suma puntuaciones en % '!AN31</f>
        <v>0</v>
      </c>
      <c r="AN68" s="12">
        <f>'suma puntuaciones en % '!AO31</f>
        <v>0</v>
      </c>
      <c r="AO68" s="12">
        <f>'suma puntuaciones en % '!AP31</f>
        <v>0</v>
      </c>
      <c r="AP68" s="12">
        <f>'suma puntuaciones en % '!AQ31</f>
        <v>0</v>
      </c>
      <c r="AQ68" s="12">
        <f>'suma puntuaciones en % '!AR31</f>
        <v>0</v>
      </c>
      <c r="AR68" s="12">
        <f>'suma puntuaciones en % '!AS31</f>
        <v>0</v>
      </c>
      <c r="AS68" s="12">
        <f>'suma puntuaciones en % '!AT31</f>
        <v>0</v>
      </c>
      <c r="AT68" s="12">
        <f>'suma puntuaciones en % '!AU31</f>
        <v>0</v>
      </c>
      <c r="AU68" s="12">
        <f>'suma puntuaciones en % '!AV31</f>
        <v>0</v>
      </c>
      <c r="AV68" s="12">
        <f>'suma puntuaciones en % '!AW31</f>
        <v>0</v>
      </c>
      <c r="AW68" s="12">
        <f>'suma puntuaciones en % '!AX31</f>
        <v>0</v>
      </c>
      <c r="AX68" s="12">
        <f>'suma puntuaciones en % '!AY31</f>
        <v>0</v>
      </c>
      <c r="AY68" s="12">
        <f>'suma puntuaciones en % '!AZ31</f>
        <v>0</v>
      </c>
      <c r="AZ68" s="12">
        <f>'suma puntuaciones en % '!BA31</f>
        <v>0</v>
      </c>
      <c r="BA68" s="12">
        <f>'suma puntuaciones en % '!BB31</f>
        <v>0</v>
      </c>
      <c r="BB68" s="12">
        <f>'suma puntuaciones en % '!BC31</f>
        <v>0</v>
      </c>
      <c r="BC68" s="12">
        <f>'suma puntuaciones en % '!BD31</f>
        <v>0</v>
      </c>
      <c r="BD68" s="12">
        <f>'suma puntuaciones en % '!BE31</f>
        <v>0</v>
      </c>
      <c r="BE68" s="12">
        <f>'suma puntuaciones en % '!BF31</f>
        <v>0</v>
      </c>
      <c r="BF68" s="12">
        <f>'suma puntuaciones en % '!BG31</f>
        <v>0</v>
      </c>
      <c r="BG68" s="12">
        <f>'suma puntuaciones en % '!BH31</f>
        <v>0</v>
      </c>
      <c r="BH68" s="12">
        <f>'suma puntuaciones en % '!BI31</f>
        <v>0</v>
      </c>
      <c r="BI68" s="12">
        <f>'suma puntuaciones en % '!BJ31</f>
        <v>0</v>
      </c>
      <c r="BJ68" s="12">
        <f>'suma puntuaciones en % '!BK31</f>
        <v>0</v>
      </c>
      <c r="BK68" s="12">
        <f>'suma puntuaciones en % '!BL31</f>
        <v>0</v>
      </c>
      <c r="BL68" s="12">
        <f>'suma puntuaciones en % '!BM31</f>
        <v>0</v>
      </c>
      <c r="BM68" s="12">
        <f>'suma puntuaciones en % '!BN31</f>
        <v>0</v>
      </c>
      <c r="BN68" s="12">
        <f>'suma puntuaciones en % '!BO31</f>
        <v>0</v>
      </c>
      <c r="BO68" s="12">
        <f>'suma puntuaciones en % '!BP31</f>
        <v>0</v>
      </c>
      <c r="BP68" s="12">
        <f>'suma puntuaciones en % '!BQ31</f>
        <v>0</v>
      </c>
      <c r="BQ68" s="12">
        <f>'suma puntuaciones en % '!BR31</f>
        <v>0</v>
      </c>
      <c r="BR68" s="12">
        <f>'suma puntuaciones en % '!BS31</f>
        <v>0</v>
      </c>
      <c r="BS68" s="12">
        <f>'suma puntuaciones en % '!BT31</f>
        <v>0</v>
      </c>
      <c r="BT68" s="12">
        <f>'suma puntuaciones en % '!BU31</f>
        <v>0</v>
      </c>
      <c r="BU68" s="12">
        <f>'suma puntuaciones en % '!BV31</f>
        <v>0</v>
      </c>
      <c r="BV68" s="12">
        <f>'suma puntuaciones en % '!BW31</f>
        <v>0</v>
      </c>
      <c r="BW68" s="12">
        <f>'suma puntuaciones en % '!BX31</f>
        <v>0</v>
      </c>
      <c r="BX68" s="12">
        <f>'suma puntuaciones en % '!BY31</f>
        <v>0</v>
      </c>
      <c r="BY68" s="12">
        <f>'suma puntuaciones en % '!BZ31</f>
        <v>0</v>
      </c>
      <c r="BZ68" s="12">
        <f>'suma puntuaciones en % '!CA31</f>
        <v>0</v>
      </c>
      <c r="CA68" s="12">
        <f>'suma puntuaciones en % '!CB31</f>
        <v>0</v>
      </c>
      <c r="CC68" s="50">
        <f>100*AT$8/$C$9</f>
        <v>0</v>
      </c>
      <c r="CD68" s="40" t="str">
        <f>ListadoUniversidades!$C$48</f>
        <v>MU</v>
      </c>
      <c r="CF68" s="50">
        <f>100*BN$19/$C$20</f>
        <v>0</v>
      </c>
      <c r="CG68" s="40" t="str">
        <f>ListadoUniversidades!$C$68</f>
        <v>UPV</v>
      </c>
      <c r="CI68" s="50">
        <f>100*BI$34/$C$35</f>
        <v>0</v>
      </c>
      <c r="CJ68" s="40" t="str">
        <f>ListadoUniversidades!$C$63</f>
        <v>UPF</v>
      </c>
      <c r="CL68" s="50">
        <f>100*BR$47/$C$48</f>
        <v>49.21874999999999</v>
      </c>
      <c r="CM68" s="40" t="str">
        <f>ListadoUniversidades!$C$72</f>
        <v>US</v>
      </c>
      <c r="CO68" s="50">
        <f>100*AH$57/$C$58</f>
        <v>0</v>
      </c>
      <c r="CP68" s="40" t="str">
        <f>ListadoUniversidades!$C$36</f>
        <v>UFV</v>
      </c>
      <c r="CR68" s="50">
        <f>100*BO$75/$C$76</f>
        <v>4.549126353502178</v>
      </c>
      <c r="CS68" s="40" t="str">
        <f>ListadoUniversidades!$C$69</f>
        <v>URJC</v>
      </c>
    </row>
    <row r="69" spans="1:97" ht="12.75">
      <c r="A69" s="62"/>
      <c r="B69" s="63" t="str">
        <f>'suma puntuaciones en % '!C32</f>
        <v>MozTrust</v>
      </c>
      <c r="C69" s="64" t="str">
        <f>'suma puntuaciones en % '!D32</f>
        <v>Confianza del sitio web en Internet según las mediciones de OpenSiteExplorer.org</v>
      </c>
      <c r="D69" s="12">
        <f>'suma puntuaciones en % '!E32</f>
        <v>-0.7389397114652336</v>
      </c>
      <c r="E69" s="12">
        <f>'suma puntuaciones en % '!F32</f>
        <v>4.377054050976448</v>
      </c>
      <c r="F69" s="12">
        <f>'suma puntuaciones en % '!G32</f>
        <v>-0.7389397114652336</v>
      </c>
      <c r="G69" s="12">
        <f>'suma puntuaciones en % '!H32</f>
        <v>-0.7389397114652336</v>
      </c>
      <c r="H69" s="12">
        <f>'suma puntuaciones en % '!I32</f>
        <v>2.671722796829221</v>
      </c>
      <c r="I69" s="12">
        <f>'suma puntuaciones en % '!J32</f>
        <v>-0.7389397114652336</v>
      </c>
      <c r="J69" s="12">
        <f>'suma puntuaciones en % '!K32</f>
        <v>-0.7389397114652336</v>
      </c>
      <c r="K69" s="12">
        <f>'suma puntuaciones en % '!L32</f>
        <v>-0.7389397114652336</v>
      </c>
      <c r="L69" s="12">
        <f>'suma puntuaciones en % '!M32</f>
        <v>-0.7389397114652336</v>
      </c>
      <c r="M69" s="12">
        <f>'suma puntuaciones en % '!N32</f>
        <v>3.4449475269705103</v>
      </c>
      <c r="N69" s="12">
        <f>'suma puntuaciones en % '!O32</f>
        <v>2.5869858401014088</v>
      </c>
      <c r="O69" s="12">
        <f>'suma puntuaciones en % '!P32</f>
        <v>-0.7389397114652336</v>
      </c>
      <c r="P69" s="12">
        <f>'suma puntuaciones en % '!Q32</f>
        <v>-0.7389397114652336</v>
      </c>
      <c r="Q69" s="12">
        <f>'suma puntuaciones en % '!R32</f>
        <v>-0.7389397114652336</v>
      </c>
      <c r="R69" s="12">
        <f>'suma puntuaciones en % '!S32</f>
        <v>-0.7389397114652336</v>
      </c>
      <c r="S69" s="12">
        <f>'suma puntuaciones en % '!T32</f>
        <v>-0.7389397114652336</v>
      </c>
      <c r="T69" s="12">
        <f>'suma puntuaciones en % '!U32</f>
        <v>-0.7389397114652336</v>
      </c>
      <c r="U69" s="12">
        <f>'suma puntuaciones en % '!V32</f>
        <v>-0.7389397114652336</v>
      </c>
      <c r="V69" s="12">
        <f>'suma puntuaciones en % '!W32</f>
        <v>1.7184320336413297</v>
      </c>
      <c r="W69" s="12">
        <f>'suma puntuaciones en % '!X32</f>
        <v>-0.7389397114652336</v>
      </c>
      <c r="X69" s="12">
        <f>'suma puntuaciones en % '!Y32</f>
        <v>-0.7389397114652336</v>
      </c>
      <c r="Y69" s="12">
        <f>'suma puntuaciones en % '!Z32</f>
        <v>-0.7389397114652336</v>
      </c>
      <c r="Z69" s="12">
        <f>'suma puntuaciones en % '!AA32</f>
        <v>-0.7389397114652336</v>
      </c>
      <c r="AA69" s="12">
        <f>'suma puntuaciones en % '!AB32</f>
        <v>-0.7389397114652336</v>
      </c>
      <c r="AB69" s="12">
        <f>'suma puntuaciones en % '!AC32</f>
        <v>-0.7389397114652336</v>
      </c>
      <c r="AC69" s="12">
        <f>'suma puntuaciones en % '!AD32</f>
        <v>-0.7389397114652336</v>
      </c>
      <c r="AD69" s="12">
        <f>'suma puntuaciones en % '!AE32</f>
        <v>-0.7389397114652336</v>
      </c>
      <c r="AE69" s="12">
        <f>'suma puntuaciones en % '!AF32</f>
        <v>-0.7389397114652336</v>
      </c>
      <c r="AF69" s="12">
        <f>'suma puntuaciones en % '!AG32</f>
        <v>-0.7389397114652336</v>
      </c>
      <c r="AG69" s="12">
        <f>'suma puntuaciones en % '!AH32</f>
        <v>-0.7389397114652336</v>
      </c>
      <c r="AH69" s="12">
        <f>'suma puntuaciones en % '!AI32</f>
        <v>-0.7389397114652336</v>
      </c>
      <c r="AI69" s="12">
        <f>'suma puntuaciones en % '!AJ32</f>
        <v>4.3029092138396114</v>
      </c>
      <c r="AJ69" s="12">
        <f>'suma puntuaciones en % '!AK32</f>
        <v>5.309160574982386</v>
      </c>
      <c r="AK69" s="12">
        <f>'suma puntuaciones en % '!AL32</f>
        <v>-0.7389397114652336</v>
      </c>
      <c r="AL69" s="12">
        <f>'suma puntuaciones en % '!AM32</f>
        <v>-0.7389397114652336</v>
      </c>
      <c r="AM69" s="12">
        <f>'suma puntuaciones en % '!AN32</f>
        <v>-0.7389397114652336</v>
      </c>
      <c r="AN69" s="12">
        <f>'suma puntuaciones en % '!AO32</f>
        <v>-0.7389397114652336</v>
      </c>
      <c r="AO69" s="12">
        <f>'suma puntuaciones en % '!AP32</f>
        <v>-0.7389397114652336</v>
      </c>
      <c r="AP69" s="12">
        <f>'suma puntuaciones en % '!AQ32</f>
        <v>-0.7389397114652336</v>
      </c>
      <c r="AQ69" s="12">
        <f>'suma puntuaciones en % '!AR32</f>
        <v>4.0486983436561745</v>
      </c>
      <c r="AR69" s="12">
        <f>'suma puntuaciones en % '!AS32</f>
        <v>3.9427771477464084</v>
      </c>
      <c r="AS69" s="12">
        <f>'suma puntuaciones en % '!AT32</f>
        <v>-0.7389397114652336</v>
      </c>
      <c r="AT69" s="12">
        <f>'suma puntuaciones en % '!AU32</f>
        <v>-0.7389397114652336</v>
      </c>
      <c r="AU69" s="12">
        <f>'suma puntuaciones en % '!AV32</f>
        <v>-0.7389397114652336</v>
      </c>
      <c r="AV69" s="12">
        <f>'suma puntuaciones en % '!AW32</f>
        <v>-0.7389397114652336</v>
      </c>
      <c r="AW69" s="12">
        <f>'suma puntuaciones en % '!AX32</f>
        <v>-0.7389397114652336</v>
      </c>
      <c r="AX69" s="12">
        <f>'suma puntuaciones en % '!AY32</f>
        <v>-0.7389397114652336</v>
      </c>
      <c r="AY69" s="12">
        <f>'suma puntuaciones en % '!AZ32</f>
        <v>-0.7389397114652336</v>
      </c>
      <c r="AZ69" s="12">
        <f>'suma puntuaciones en % '!BA32</f>
        <v>-0.7389397114652336</v>
      </c>
      <c r="BA69" s="12">
        <f>'suma puntuaciones en % '!BB32</f>
        <v>-0.7389397114652336</v>
      </c>
      <c r="BB69" s="12">
        <f>'suma puntuaciones en % '!BC32</f>
        <v>-0.7389397114652336</v>
      </c>
      <c r="BC69" s="12">
        <f>'suma puntuaciones en % '!BD32</f>
        <v>-0.7389397114652336</v>
      </c>
      <c r="BD69" s="12">
        <f>'suma puntuaciones en % '!BE32</f>
        <v>-0.7389397114652336</v>
      </c>
      <c r="BE69" s="12">
        <f>'suma puntuaciones en % '!BF32</f>
        <v>-0.7389397114652336</v>
      </c>
      <c r="BF69" s="12">
        <f>'suma puntuaciones en % '!BG32</f>
        <v>-0.7389397114652336</v>
      </c>
      <c r="BG69" s="12">
        <f>'suma puntuaciones en % '!BH32</f>
        <v>-0.7389397114652336</v>
      </c>
      <c r="BH69" s="12">
        <f>'suma puntuaciones en % '!BI32</f>
        <v>-0.7389397114652336</v>
      </c>
      <c r="BI69" s="12">
        <f>'suma puntuaciones en % '!BJ32</f>
        <v>-0.7389397114652336</v>
      </c>
      <c r="BJ69" s="12">
        <f>'suma puntuaciones en % '!BK32</f>
        <v>-0.7389397114652336</v>
      </c>
      <c r="BK69" s="12">
        <f>'suma puntuaciones en % '!BL32</f>
        <v>-0.7389397114652336</v>
      </c>
      <c r="BL69" s="12">
        <f>'suma puntuaciones en % '!BM32</f>
        <v>-0.7389397114652336</v>
      </c>
      <c r="BM69" s="12">
        <f>'suma puntuaciones en % '!BN32</f>
        <v>-0.7389397114652336</v>
      </c>
      <c r="BN69" s="12">
        <f>'suma puntuaciones en % '!BO32</f>
        <v>-0.7389397114652336</v>
      </c>
      <c r="BO69" s="12">
        <f>'suma puntuaciones en % '!BP32</f>
        <v>-0.7389397114652336</v>
      </c>
      <c r="BP69" s="12">
        <f>'suma puntuaciones en % '!BQ32</f>
        <v>-0.7389397114652336</v>
      </c>
      <c r="BQ69" s="12">
        <f>'suma puntuaciones en % '!BR32</f>
        <v>-0.7389397114652336</v>
      </c>
      <c r="BR69" s="12">
        <f>'suma puntuaciones en % '!BS32</f>
        <v>2.925933667012658</v>
      </c>
      <c r="BS69" s="12">
        <f>'suma puntuaciones en % '!BT32</f>
        <v>3.4555396465614865</v>
      </c>
      <c r="BT69" s="12">
        <f>'suma puntuaciones en % '!BU32</f>
        <v>-0.7389397114652336</v>
      </c>
      <c r="BU69" s="12">
        <f>'suma puntuaciones en % '!BV32</f>
        <v>-0.7389397114652336</v>
      </c>
      <c r="BV69" s="12">
        <f>'suma puntuaciones en % '!BW32</f>
        <v>-0.7389397114652336</v>
      </c>
      <c r="BW69" s="12">
        <f>'suma puntuaciones en % '!BX32</f>
        <v>-0.7389397114652336</v>
      </c>
      <c r="BX69" s="12">
        <f>'suma puntuaciones en % '!BY32</f>
        <v>3.423763287788558</v>
      </c>
      <c r="BY69" s="12">
        <f>'suma puntuaciones en % '!BZ32</f>
        <v>-0.7389397114652336</v>
      </c>
      <c r="BZ69" s="12">
        <f>'suma puntuaciones en % '!CA32</f>
        <v>-0.7389397114652336</v>
      </c>
      <c r="CA69" s="12">
        <f>'suma puntuaciones en % '!CB32</f>
        <v>4.345277692203518</v>
      </c>
      <c r="CC69" s="50">
        <f>100*AV$8/$C$9</f>
        <v>0</v>
      </c>
      <c r="CD69" s="40" t="str">
        <f>ListadoUniversidades!$C$50</f>
        <v>UMH</v>
      </c>
      <c r="CF69" s="50">
        <f>100*BP$19/$C$20</f>
        <v>0</v>
      </c>
      <c r="CG69" s="40" t="str">
        <f>ListadoUniversidades!$C$70</f>
        <v>URL</v>
      </c>
      <c r="CI69" s="50">
        <f>100*BJ$34/$C$35</f>
        <v>0</v>
      </c>
      <c r="CJ69" s="40" t="str">
        <f>ListadoUniversidades!$C$64</f>
        <v>UPM</v>
      </c>
      <c r="CL69" s="50">
        <f>100*BT$47/$C$48</f>
        <v>49.21874999999999</v>
      </c>
      <c r="CM69" s="40" t="str">
        <f>ListadoUniversidades!$C$74</f>
        <v>USC</v>
      </c>
      <c r="CO69" s="50">
        <f>100*AG$57/$C$58</f>
        <v>0</v>
      </c>
      <c r="CP69" s="40" t="str">
        <f>ListadoUniversidades!$C$35</f>
        <v>UEX</v>
      </c>
      <c r="CR69" s="50">
        <f>100*BP$75/$C$76</f>
        <v>4.549126353502178</v>
      </c>
      <c r="CS69" s="40" t="str">
        <f>ListadoUniversidades!$C$70</f>
        <v>URL</v>
      </c>
    </row>
    <row r="70" spans="1:97" ht="12.75">
      <c r="A70" s="62"/>
      <c r="B70" s="63" t="str">
        <f>'suma puntuaciones en % '!C33</f>
        <v>MozRank</v>
      </c>
      <c r="C70" s="64" t="str">
        <f>'suma puntuaciones en % '!D33</f>
        <v>Popularidad del sitio web en Internet según las mediciones de OpenSiteExplorer.org</v>
      </c>
      <c r="D70" s="12">
        <f>'suma puntuaciones en % '!E33</f>
        <v>-0.7427119291411326</v>
      </c>
      <c r="E70" s="12">
        <f>'suma puntuaciones en % '!F33</f>
        <v>4.330704070578178</v>
      </c>
      <c r="F70" s="12">
        <f>'suma puntuaciones en % '!G33</f>
        <v>-0.7427119291411326</v>
      </c>
      <c r="G70" s="12">
        <f>'suma puntuaciones en % '!H33</f>
        <v>-0.7427119291411326</v>
      </c>
      <c r="H70" s="12">
        <f>'suma puntuaciones en % '!I33</f>
        <v>2.6124762262796475</v>
      </c>
      <c r="I70" s="12">
        <f>'suma puntuaciones en % '!J33</f>
        <v>-0.7427119291411326</v>
      </c>
      <c r="J70" s="12">
        <f>'suma puntuaciones en % '!K33</f>
        <v>-0.7427119291411326</v>
      </c>
      <c r="K70" s="12">
        <f>'suma puntuaciones en % '!L33</f>
        <v>-0.7427119291411326</v>
      </c>
      <c r="L70" s="12">
        <f>'suma puntuaciones en % '!M33</f>
        <v>-0.7427119291411326</v>
      </c>
      <c r="M70" s="12">
        <f>'suma puntuaciones en % '!N33</f>
        <v>3.634125214781476</v>
      </c>
      <c r="N70" s="12">
        <f>'suma puntuaciones en % '!O33</f>
        <v>3.448370853235689</v>
      </c>
      <c r="O70" s="12">
        <f>'suma puntuaciones en % '!P33</f>
        <v>-0.7427119291411326</v>
      </c>
      <c r="P70" s="12">
        <f>'suma puntuaciones en % '!Q33</f>
        <v>-0.7427119291411326</v>
      </c>
      <c r="Q70" s="12">
        <f>'suma puntuaciones en % '!R33</f>
        <v>-0.7427119291411326</v>
      </c>
      <c r="R70" s="12">
        <f>'suma puntuaciones en % '!S33</f>
        <v>-0.7427119291411326</v>
      </c>
      <c r="S70" s="12">
        <f>'suma puntuaciones en % '!T33</f>
        <v>-0.7427119291411326</v>
      </c>
      <c r="T70" s="12">
        <f>'suma puntuaciones en % '!U33</f>
        <v>-0.7427119291411326</v>
      </c>
      <c r="U70" s="12">
        <f>'suma puntuaciones en % '!V33</f>
        <v>-0.7427119291411326</v>
      </c>
      <c r="V70" s="12">
        <f>'suma puntuaciones en % '!W33</f>
        <v>1.8230201897100518</v>
      </c>
      <c r="W70" s="12">
        <f>'suma puntuaciones en % '!X33</f>
        <v>-0.7427119291411326</v>
      </c>
      <c r="X70" s="12">
        <f>'suma puntuaciones en % '!Y33</f>
        <v>-0.7427119291411326</v>
      </c>
      <c r="Y70" s="12">
        <f>'suma puntuaciones en % '!Z33</f>
        <v>-0.7427119291411326</v>
      </c>
      <c r="Z70" s="12">
        <f>'suma puntuaciones en % '!AA33</f>
        <v>-0.7427119291411326</v>
      </c>
      <c r="AA70" s="12">
        <f>'suma puntuaciones en % '!AB33</f>
        <v>-0.7427119291411326</v>
      </c>
      <c r="AB70" s="12">
        <f>'suma puntuaciones en % '!AC33</f>
        <v>-0.7427119291411326</v>
      </c>
      <c r="AC70" s="12">
        <f>'suma puntuaciones en % '!AD33</f>
        <v>-0.7427119291411326</v>
      </c>
      <c r="AD70" s="12">
        <f>'suma puntuaciones en % '!AE33</f>
        <v>-0.7427119291411326</v>
      </c>
      <c r="AE70" s="12">
        <f>'suma puntuaciones en % '!AF33</f>
        <v>-0.7427119291411326</v>
      </c>
      <c r="AF70" s="12">
        <f>'suma puntuaciones en % '!AG33</f>
        <v>-0.7427119291411326</v>
      </c>
      <c r="AG70" s="12">
        <f>'suma puntuaciones en % '!AH33</f>
        <v>-0.7427119291411326</v>
      </c>
      <c r="AH70" s="12">
        <f>'suma puntuaciones en % '!AI33</f>
        <v>-0.7427119291411326</v>
      </c>
      <c r="AI70" s="12">
        <f>'suma puntuaciones en % '!AJ33</f>
        <v>4.725432088862977</v>
      </c>
      <c r="AJ70" s="12">
        <f>'suma puntuaciones en % '!AK33</f>
        <v>4.81830926963587</v>
      </c>
      <c r="AK70" s="12">
        <f>'suma puntuaciones en % '!AL33</f>
        <v>-0.7427119291411326</v>
      </c>
      <c r="AL70" s="12">
        <f>'suma puntuaciones en % '!AM33</f>
        <v>-0.7427119291411326</v>
      </c>
      <c r="AM70" s="12">
        <f>'suma puntuaciones en % '!AN33</f>
        <v>-0.7427119291411326</v>
      </c>
      <c r="AN70" s="12">
        <f>'suma puntuaciones en % '!AO33</f>
        <v>-0.7427119291411326</v>
      </c>
      <c r="AO70" s="12">
        <f>'suma puntuaciones en % '!AP33</f>
        <v>-0.7427119291411326</v>
      </c>
      <c r="AP70" s="12">
        <f>'suma puntuaciones en % '!AQ33</f>
        <v>-0.7427119291411326</v>
      </c>
      <c r="AQ70" s="12">
        <f>'suma puntuaciones en % '!AR33</f>
        <v>4.040462880662886</v>
      </c>
      <c r="AR70" s="12">
        <f>'suma puntuaciones en % '!AS33</f>
        <v>3.7270023955543703</v>
      </c>
      <c r="AS70" s="12">
        <f>'suma puntuaciones en % '!AT33</f>
        <v>-0.7427119291411326</v>
      </c>
      <c r="AT70" s="12">
        <f>'suma puntuaciones en % '!AU33</f>
        <v>-0.7427119291411326</v>
      </c>
      <c r="AU70" s="12">
        <f>'suma puntuaciones en % '!AV33</f>
        <v>-0.7427119291411326</v>
      </c>
      <c r="AV70" s="12">
        <f>'suma puntuaciones en % '!AW33</f>
        <v>-0.7427119291411326</v>
      </c>
      <c r="AW70" s="12">
        <f>'suma puntuaciones en % '!AX33</f>
        <v>-0.7427119291411326</v>
      </c>
      <c r="AX70" s="12">
        <f>'suma puntuaciones en % '!AY33</f>
        <v>-0.7427119291411326</v>
      </c>
      <c r="AY70" s="12">
        <f>'suma puntuaciones en % '!AZ33</f>
        <v>-0.7427119291411326</v>
      </c>
      <c r="AZ70" s="12">
        <f>'suma puntuaciones en % '!BA33</f>
        <v>-0.7427119291411326</v>
      </c>
      <c r="BA70" s="12">
        <f>'suma puntuaciones en % '!BB33</f>
        <v>-0.7427119291411326</v>
      </c>
      <c r="BB70" s="12">
        <f>'suma puntuaciones en % '!BC33</f>
        <v>-0.7427119291411326</v>
      </c>
      <c r="BC70" s="12">
        <f>'suma puntuaciones en % '!BD33</f>
        <v>-0.7427119291411326</v>
      </c>
      <c r="BD70" s="12">
        <f>'suma puntuaciones en % '!BE33</f>
        <v>-0.7427119291411326</v>
      </c>
      <c r="BE70" s="12">
        <f>'suma puntuaciones en % '!BF33</f>
        <v>-0.7427119291411326</v>
      </c>
      <c r="BF70" s="12">
        <f>'suma puntuaciones en % '!BG33</f>
        <v>-0.7427119291411326</v>
      </c>
      <c r="BG70" s="12">
        <f>'suma puntuaciones en % '!BH33</f>
        <v>-0.7427119291411326</v>
      </c>
      <c r="BH70" s="12">
        <f>'suma puntuaciones en % '!BI33</f>
        <v>-0.7427119291411326</v>
      </c>
      <c r="BI70" s="12">
        <f>'suma puntuaciones en % '!BJ33</f>
        <v>-0.7427119291411326</v>
      </c>
      <c r="BJ70" s="12">
        <f>'suma puntuaciones en % '!BK33</f>
        <v>-0.7427119291411326</v>
      </c>
      <c r="BK70" s="12">
        <f>'suma puntuaciones en % '!BL33</f>
        <v>-0.7427119291411326</v>
      </c>
      <c r="BL70" s="12">
        <f>'suma puntuaciones en % '!BM33</f>
        <v>-0.7427119291411326</v>
      </c>
      <c r="BM70" s="12">
        <f>'suma puntuaciones en % '!BN33</f>
        <v>-0.7427119291411326</v>
      </c>
      <c r="BN70" s="12">
        <f>'suma puntuaciones en % '!BO33</f>
        <v>-0.7427119291411326</v>
      </c>
      <c r="BO70" s="12">
        <f>'suma puntuaciones en % '!BP33</f>
        <v>-0.7427119291411326</v>
      </c>
      <c r="BP70" s="12">
        <f>'suma puntuaciones en % '!BQ33</f>
        <v>-0.7427119291411326</v>
      </c>
      <c r="BQ70" s="12">
        <f>'suma puntuaciones en % '!BR33</f>
        <v>-0.7427119291411326</v>
      </c>
      <c r="BR70" s="12">
        <f>'suma puntuaciones en % '!BS33</f>
        <v>2.97237530177461</v>
      </c>
      <c r="BS70" s="12">
        <f>'suma puntuaciones en % '!BT33</f>
        <v>3.4831997960255245</v>
      </c>
      <c r="BT70" s="12">
        <f>'suma puntuaciones en % '!BU33</f>
        <v>-0.7427119291411326</v>
      </c>
      <c r="BU70" s="12">
        <f>'suma puntuaciones en % '!BV33</f>
        <v>-0.7427119291411326</v>
      </c>
      <c r="BV70" s="12">
        <f>'suma puntuaciones en % '!BW33</f>
        <v>-0.7427119291411326</v>
      </c>
      <c r="BW70" s="12">
        <f>'suma puntuaciones en % '!BX33</f>
        <v>-0.7427119291411326</v>
      </c>
      <c r="BX70" s="12">
        <f>'suma puntuaciones en % '!BY33</f>
        <v>2.9839849493712216</v>
      </c>
      <c r="BY70" s="12">
        <f>'suma puntuaciones en % '!BZ33</f>
        <v>-0.7427119291411326</v>
      </c>
      <c r="BZ70" s="12">
        <f>'suma puntuaciones en % '!CA33</f>
        <v>-0.7427119291411326</v>
      </c>
      <c r="CA70" s="12">
        <f>'suma puntuaciones en % '!CB33</f>
        <v>4.191388299418838</v>
      </c>
      <c r="CC70" s="50">
        <f>100*AX$8/$C$9</f>
        <v>0</v>
      </c>
      <c r="CD70" s="40" t="str">
        <f>ListadoUniversidades!$C$52</f>
        <v>UNIRIOJA</v>
      </c>
      <c r="CF70" s="50">
        <f>100*BQ$19/$C$20</f>
        <v>0</v>
      </c>
      <c r="CG70" s="40" t="str">
        <f>ListadoUniversidades!$C$71</f>
        <v>URV</v>
      </c>
      <c r="CI70" s="50">
        <f>100*BK$34/$C$35</f>
        <v>0</v>
      </c>
      <c r="CJ70" s="40" t="str">
        <f>ListadoUniversidades!$C$65</f>
        <v>UPNA</v>
      </c>
      <c r="CL70" s="50">
        <f>100*BY$47/$C$48</f>
        <v>49.21874999999999</v>
      </c>
      <c r="CM70" s="40" t="str">
        <f>ListadoUniversidades!$C$79</f>
        <v>UVIC</v>
      </c>
      <c r="CO70" s="50">
        <f>100*AC$57/$C$58</f>
        <v>0</v>
      </c>
      <c r="CP70" s="40" t="str">
        <f>ListadoUniversidades!$C$31</f>
        <v>UDL</v>
      </c>
      <c r="CR70" s="50">
        <f>100*BQ$75/$C$76</f>
        <v>4.549126353502178</v>
      </c>
      <c r="CS70" s="40" t="str">
        <f>ListadoUniversidades!$C$71</f>
        <v>URV</v>
      </c>
    </row>
    <row r="71" spans="1:97" ht="12.75">
      <c r="A71" s="62"/>
      <c r="B71" s="63" t="str">
        <f>'suma puntuaciones en % '!C34</f>
        <v>Enlaces en España</v>
      </c>
      <c r="C71" s="64" t="str">
        <f>'suma puntuaciones en % '!D34</f>
        <v>Porcentaje de enlaces desde España</v>
      </c>
      <c r="D71" s="12">
        <f>'suma puntuaciones en % '!E34</f>
        <v>0</v>
      </c>
      <c r="E71" s="12">
        <f>'suma puntuaciones en % '!F34</f>
        <v>0</v>
      </c>
      <c r="F71" s="12">
        <f>'suma puntuaciones en % '!G34</f>
        <v>0</v>
      </c>
      <c r="G71" s="12">
        <f>'suma puntuaciones en % '!H34</f>
        <v>0</v>
      </c>
      <c r="H71" s="12">
        <f>'suma puntuaciones en % '!I34</f>
        <v>0</v>
      </c>
      <c r="I71" s="12">
        <f>'suma puntuaciones en % '!J34</f>
        <v>0</v>
      </c>
      <c r="J71" s="12">
        <f>'suma puntuaciones en % '!K34</f>
        <v>0</v>
      </c>
      <c r="K71" s="12">
        <f>'suma puntuaciones en % '!L34</f>
        <v>0</v>
      </c>
      <c r="L71" s="12">
        <f>'suma puntuaciones en % '!M34</f>
        <v>0</v>
      </c>
      <c r="M71" s="12">
        <f>'suma puntuaciones en % '!N34</f>
        <v>0</v>
      </c>
      <c r="N71" s="12">
        <f>'suma puntuaciones en % '!O34</f>
        <v>0</v>
      </c>
      <c r="O71" s="12">
        <f>'suma puntuaciones en % '!P34</f>
        <v>0</v>
      </c>
      <c r="P71" s="12">
        <f>'suma puntuaciones en % '!Q34</f>
        <v>0</v>
      </c>
      <c r="Q71" s="12">
        <f>'suma puntuaciones en % '!R34</f>
        <v>0</v>
      </c>
      <c r="R71" s="12">
        <f>'suma puntuaciones en % '!S34</f>
        <v>0</v>
      </c>
      <c r="S71" s="12">
        <f>'suma puntuaciones en % '!T34</f>
        <v>0</v>
      </c>
      <c r="T71" s="12">
        <f>'suma puntuaciones en % '!U34</f>
        <v>0</v>
      </c>
      <c r="U71" s="12">
        <f>'suma puntuaciones en % '!V34</f>
        <v>0</v>
      </c>
      <c r="V71" s="12">
        <f>'suma puntuaciones en % '!W34</f>
        <v>0</v>
      </c>
      <c r="W71" s="12">
        <f>'suma puntuaciones en % '!X34</f>
        <v>0</v>
      </c>
      <c r="X71" s="12">
        <f>'suma puntuaciones en % '!Y34</f>
        <v>0</v>
      </c>
      <c r="Y71" s="12">
        <f>'suma puntuaciones en % '!Z34</f>
        <v>0</v>
      </c>
      <c r="Z71" s="12">
        <f>'suma puntuaciones en % '!AA34</f>
        <v>0</v>
      </c>
      <c r="AA71" s="12">
        <f>'suma puntuaciones en % '!AB34</f>
        <v>0</v>
      </c>
      <c r="AB71" s="12">
        <f>'suma puntuaciones en % '!AC34</f>
        <v>0</v>
      </c>
      <c r="AC71" s="12">
        <f>'suma puntuaciones en % '!AD34</f>
        <v>0</v>
      </c>
      <c r="AD71" s="12">
        <f>'suma puntuaciones en % '!AE34</f>
        <v>0</v>
      </c>
      <c r="AE71" s="12">
        <f>'suma puntuaciones en % '!AF34</f>
        <v>0</v>
      </c>
      <c r="AF71" s="12">
        <f>'suma puntuaciones en % '!AG34</f>
        <v>0</v>
      </c>
      <c r="AG71" s="12">
        <f>'suma puntuaciones en % '!AH34</f>
        <v>0</v>
      </c>
      <c r="AH71" s="12">
        <f>'suma puntuaciones en % '!AI34</f>
        <v>0</v>
      </c>
      <c r="AI71" s="12">
        <f>'suma puntuaciones en % '!AJ34</f>
        <v>0</v>
      </c>
      <c r="AJ71" s="12">
        <f>'suma puntuaciones en % '!AK34</f>
        <v>0</v>
      </c>
      <c r="AK71" s="12">
        <f>'suma puntuaciones en % '!AL34</f>
        <v>0</v>
      </c>
      <c r="AL71" s="12">
        <f>'suma puntuaciones en % '!AM34</f>
        <v>0</v>
      </c>
      <c r="AM71" s="12">
        <f>'suma puntuaciones en % '!AN34</f>
        <v>0</v>
      </c>
      <c r="AN71" s="12">
        <f>'suma puntuaciones en % '!AO34</f>
        <v>0</v>
      </c>
      <c r="AO71" s="12">
        <f>'suma puntuaciones en % '!AP34</f>
        <v>0</v>
      </c>
      <c r="AP71" s="12">
        <f>'suma puntuaciones en % '!AQ34</f>
        <v>0</v>
      </c>
      <c r="AQ71" s="12">
        <f>'suma puntuaciones en % '!AR34</f>
        <v>0</v>
      </c>
      <c r="AR71" s="12">
        <f>'suma puntuaciones en % '!AS34</f>
        <v>0</v>
      </c>
      <c r="AS71" s="12">
        <f>'suma puntuaciones en % '!AT34</f>
        <v>0</v>
      </c>
      <c r="AT71" s="12">
        <f>'suma puntuaciones en % '!AU34</f>
        <v>0</v>
      </c>
      <c r="AU71" s="12">
        <f>'suma puntuaciones en % '!AV34</f>
        <v>0</v>
      </c>
      <c r="AV71" s="12">
        <f>'suma puntuaciones en % '!AW34</f>
        <v>0</v>
      </c>
      <c r="AW71" s="12">
        <f>'suma puntuaciones en % '!AX34</f>
        <v>0</v>
      </c>
      <c r="AX71" s="12">
        <f>'suma puntuaciones en % '!AY34</f>
        <v>0</v>
      </c>
      <c r="AY71" s="12">
        <f>'suma puntuaciones en % '!AZ34</f>
        <v>0</v>
      </c>
      <c r="AZ71" s="12">
        <f>'suma puntuaciones en % '!BA34</f>
        <v>0</v>
      </c>
      <c r="BA71" s="12">
        <f>'suma puntuaciones en % '!BB34</f>
        <v>0</v>
      </c>
      <c r="BB71" s="12">
        <f>'suma puntuaciones en % '!BC34</f>
        <v>0</v>
      </c>
      <c r="BC71" s="12">
        <f>'suma puntuaciones en % '!BD34</f>
        <v>0</v>
      </c>
      <c r="BD71" s="12">
        <f>'suma puntuaciones en % '!BE34</f>
        <v>0</v>
      </c>
      <c r="BE71" s="12">
        <f>'suma puntuaciones en % '!BF34</f>
        <v>0</v>
      </c>
      <c r="BF71" s="12">
        <f>'suma puntuaciones en % '!BG34</f>
        <v>0</v>
      </c>
      <c r="BG71" s="12">
        <f>'suma puntuaciones en % '!BH34</f>
        <v>0</v>
      </c>
      <c r="BH71" s="12">
        <f>'suma puntuaciones en % '!BI34</f>
        <v>0</v>
      </c>
      <c r="BI71" s="12">
        <f>'suma puntuaciones en % '!BJ34</f>
        <v>0</v>
      </c>
      <c r="BJ71" s="12">
        <f>'suma puntuaciones en % '!BK34</f>
        <v>0</v>
      </c>
      <c r="BK71" s="12">
        <f>'suma puntuaciones en % '!BL34</f>
        <v>0</v>
      </c>
      <c r="BL71" s="12">
        <f>'suma puntuaciones en % '!BM34</f>
        <v>0</v>
      </c>
      <c r="BM71" s="12">
        <f>'suma puntuaciones en % '!BN34</f>
        <v>0</v>
      </c>
      <c r="BN71" s="12">
        <f>'suma puntuaciones en % '!BO34</f>
        <v>0</v>
      </c>
      <c r="BO71" s="12">
        <f>'suma puntuaciones en % '!BP34</f>
        <v>0</v>
      </c>
      <c r="BP71" s="12">
        <f>'suma puntuaciones en % '!BQ34</f>
        <v>0</v>
      </c>
      <c r="BQ71" s="12">
        <f>'suma puntuaciones en % '!BR34</f>
        <v>0</v>
      </c>
      <c r="BR71" s="12">
        <f>'suma puntuaciones en % '!BS34</f>
        <v>0</v>
      </c>
      <c r="BS71" s="12">
        <f>'suma puntuaciones en % '!BT34</f>
        <v>0</v>
      </c>
      <c r="BT71" s="12">
        <f>'suma puntuaciones en % '!BU34</f>
        <v>0</v>
      </c>
      <c r="BU71" s="12">
        <f>'suma puntuaciones en % '!BV34</f>
        <v>0</v>
      </c>
      <c r="BV71" s="12">
        <f>'suma puntuaciones en % '!BW34</f>
        <v>0</v>
      </c>
      <c r="BW71" s="12">
        <f>'suma puntuaciones en % '!BX34</f>
        <v>0</v>
      </c>
      <c r="BX71" s="12">
        <f>'suma puntuaciones en % '!BY34</f>
        <v>0</v>
      </c>
      <c r="BY71" s="12">
        <f>'suma puntuaciones en % '!BZ34</f>
        <v>0</v>
      </c>
      <c r="BZ71" s="12">
        <f>'suma puntuaciones en % '!CA34</f>
        <v>0</v>
      </c>
      <c r="CA71" s="12">
        <f>'suma puntuaciones en % '!CB34</f>
        <v>0</v>
      </c>
      <c r="CC71" s="50">
        <f>100*BC$8/$C$9</f>
        <v>0</v>
      </c>
      <c r="CD71" s="40" t="str">
        <f>ListadoUniversidades!$C$57</f>
        <v>UNIR</v>
      </c>
      <c r="CF71" s="50">
        <f>100*BS$19/$C$20</f>
        <v>0</v>
      </c>
      <c r="CG71" s="40" t="str">
        <f>ListadoUniversidades!$C$73</f>
        <v>USAL</v>
      </c>
      <c r="CI71" s="50">
        <f>100*BL$34/$C$35</f>
        <v>0</v>
      </c>
      <c r="CJ71" s="40" t="str">
        <f>ListadoUniversidades!$C$66</f>
        <v>UPSA</v>
      </c>
      <c r="CL71" s="50">
        <f>100*F$47/$C$48</f>
        <v>21.093749999999993</v>
      </c>
      <c r="CM71" s="40" t="str">
        <f>ListadoUniversidades!$C$8</f>
        <v>UAH</v>
      </c>
      <c r="CO71" s="50">
        <f>100*AB$57/$C$58</f>
        <v>0</v>
      </c>
      <c r="CP71" s="40" t="str">
        <f>ListadoUniversidades!$C$30</f>
        <v>UDIMA</v>
      </c>
      <c r="CR71" s="50">
        <f>100*BU$75/$C$76</f>
        <v>4.549126353502178</v>
      </c>
      <c r="CS71" s="40" t="str">
        <f>ListadoUniversidades!$C$75</f>
        <v>USJ</v>
      </c>
    </row>
    <row r="72" spans="1:97" ht="12.75">
      <c r="A72" s="65"/>
      <c r="B72" s="66" t="str">
        <f>'suma puntuaciones en % '!C35</f>
        <v>Internacionalidad</v>
      </c>
      <c r="C72" s="67" t="str">
        <f>'suma puntuaciones en % '!D35</f>
        <v>Porcentaje de enlaces desde fuera de España</v>
      </c>
      <c r="D72" s="12">
        <f>'suma puntuaciones en % '!E35</f>
        <v>1.2404120607625433</v>
      </c>
      <c r="E72" s="12">
        <f>'suma puntuaciones en % '!F35</f>
        <v>-9.227435829731851</v>
      </c>
      <c r="F72" s="12">
        <f>'suma puntuaciones en % '!G35</f>
        <v>1.2404120607625433</v>
      </c>
      <c r="G72" s="12">
        <f>'suma puntuaciones en % '!H35</f>
        <v>1.2404120607625433</v>
      </c>
      <c r="H72" s="12">
        <f>'suma puntuaciones en % '!I35</f>
        <v>-1.3765499118610551</v>
      </c>
      <c r="I72" s="12">
        <f>'suma puntuaciones en % '!J35</f>
        <v>1.2404120607625433</v>
      </c>
      <c r="J72" s="12">
        <f>'suma puntuaciones en % '!K35</f>
        <v>1.2404120607625433</v>
      </c>
      <c r="K72" s="12">
        <f>'suma puntuaciones en % '!L35</f>
        <v>1.2404120607625433</v>
      </c>
      <c r="L72" s="12">
        <f>'suma puntuaciones en % '!M35</f>
        <v>1.2404120607625433</v>
      </c>
      <c r="M72" s="12">
        <f>'suma puntuaciones en % '!N35</f>
        <v>-8.579476045310248</v>
      </c>
      <c r="N72" s="12">
        <f>'suma puntuaciones en % '!O35</f>
        <v>-9.227435829731851</v>
      </c>
      <c r="O72" s="12">
        <f>'suma puntuaciones en % '!P35</f>
        <v>1.2404120607625433</v>
      </c>
      <c r="P72" s="12">
        <f>'suma puntuaciones en % '!Q35</f>
        <v>1.2404120607625433</v>
      </c>
      <c r="Q72" s="12">
        <f>'suma puntuaciones en % '!R35</f>
        <v>1.2404120607625433</v>
      </c>
      <c r="R72" s="12">
        <f>'suma puntuaciones en % '!S35</f>
        <v>1.2404120607625433</v>
      </c>
      <c r="S72" s="12">
        <f>'suma puntuaciones en % '!T35</f>
        <v>1.2404120607625433</v>
      </c>
      <c r="T72" s="12">
        <f>'suma puntuaciones en % '!U35</f>
        <v>1.2404120607625433</v>
      </c>
      <c r="U72" s="12">
        <f>'suma puntuaciones en % '!V35</f>
        <v>1.2404120607625433</v>
      </c>
      <c r="V72" s="12">
        <f>'suma puntuaciones en % '!W35</f>
        <v>-7.731580366180202</v>
      </c>
      <c r="W72" s="12">
        <f>'suma puntuaciones en % '!X35</f>
        <v>1.2404120607625433</v>
      </c>
      <c r="X72" s="12">
        <f>'suma puntuaciones en % '!Y35</f>
        <v>1.2404120607625433</v>
      </c>
      <c r="Y72" s="12">
        <f>'suma puntuaciones en % '!Z35</f>
        <v>1.2404120607625433</v>
      </c>
      <c r="Z72" s="12">
        <f>'suma puntuaciones en % '!AA35</f>
        <v>1.2404120607625433</v>
      </c>
      <c r="AA72" s="12">
        <f>'suma puntuaciones en % '!AB35</f>
        <v>1.2404120607625433</v>
      </c>
      <c r="AB72" s="12">
        <f>'suma puntuaciones en % '!AC35</f>
        <v>1.2404120607625433</v>
      </c>
      <c r="AC72" s="12">
        <f>'suma puntuaciones en % '!AD35</f>
        <v>1.2404120607625433</v>
      </c>
      <c r="AD72" s="12">
        <f>'suma puntuaciones en % '!AE35</f>
        <v>1.2404120607625433</v>
      </c>
      <c r="AE72" s="12">
        <f>'suma puntuaciones en % '!AF35</f>
        <v>1.2404120607625433</v>
      </c>
      <c r="AF72" s="12">
        <f>'suma puntuaciones en % '!AG35</f>
        <v>1.2404120607625433</v>
      </c>
      <c r="AG72" s="12">
        <f>'suma puntuaciones en % '!AH35</f>
        <v>1.2404120607625433</v>
      </c>
      <c r="AH72" s="12">
        <f>'suma puntuaciones en % '!AI35</f>
        <v>1.2404120607625433</v>
      </c>
      <c r="AI72" s="12">
        <f>'suma puntuaciones en % '!AJ35</f>
        <v>-6.000198325092429</v>
      </c>
      <c r="AJ72" s="12">
        <f>'suma puntuaciones en % '!AK35</f>
        <v>-9.227435829731851</v>
      </c>
      <c r="AK72" s="12">
        <f>'suma puntuaciones en % '!AL35</f>
        <v>1.2404120607625433</v>
      </c>
      <c r="AL72" s="12">
        <f>'suma puntuaciones en % '!AM35</f>
        <v>1.2404120607625433</v>
      </c>
      <c r="AM72" s="12">
        <f>'suma puntuaciones en % '!AN35</f>
        <v>1.2404120607625433</v>
      </c>
      <c r="AN72" s="12">
        <f>'suma puntuaciones en % '!AO35</f>
        <v>1.2404120607625433</v>
      </c>
      <c r="AO72" s="12">
        <f>'suma puntuaciones en % '!AP35</f>
        <v>1.2404120607625433</v>
      </c>
      <c r="AP72" s="12">
        <f>'suma puntuaciones en % '!AQ35</f>
        <v>1.2404120607625433</v>
      </c>
      <c r="AQ72" s="12">
        <f>'suma puntuaciones en % '!AR35</f>
        <v>-7.370439613958145</v>
      </c>
      <c r="AR72" s="12">
        <f>'suma puntuaciones en % '!AS35</f>
        <v>-9.029593504601507</v>
      </c>
      <c r="AS72" s="12">
        <f>'suma puntuaciones en % '!AT35</f>
        <v>1.2404120607625433</v>
      </c>
      <c r="AT72" s="12">
        <f>'suma puntuaciones en % '!AU35</f>
        <v>1.2404120607625433</v>
      </c>
      <c r="AU72" s="12">
        <f>'suma puntuaciones en % '!AV35</f>
        <v>1.2404120607625433</v>
      </c>
      <c r="AV72" s="12">
        <f>'suma puntuaciones en % '!AW35</f>
        <v>1.2404120607625433</v>
      </c>
      <c r="AW72" s="12">
        <f>'suma puntuaciones en % '!AX35</f>
        <v>1.2404120607625433</v>
      </c>
      <c r="AX72" s="12">
        <f>'suma puntuaciones en % '!AY35</f>
        <v>1.2404120607625433</v>
      </c>
      <c r="AY72" s="12">
        <f>'suma puntuaciones en % '!AZ35</f>
        <v>1.2404120607625433</v>
      </c>
      <c r="AZ72" s="12">
        <f>'suma puntuaciones en % '!BA35</f>
        <v>1.2404120607625433</v>
      </c>
      <c r="BA72" s="12">
        <f>'suma puntuaciones en % '!BB35</f>
        <v>1.2404120607625433</v>
      </c>
      <c r="BB72" s="12">
        <f>'suma puntuaciones en % '!BC35</f>
        <v>1.2404120607625433</v>
      </c>
      <c r="BC72" s="12">
        <f>'suma puntuaciones en % '!BD35</f>
        <v>1.2404120607625433</v>
      </c>
      <c r="BD72" s="12">
        <f>'suma puntuaciones en % '!BE35</f>
        <v>1.2404120607625433</v>
      </c>
      <c r="BE72" s="12">
        <f>'suma puntuaciones en % '!BF35</f>
        <v>1.2404120607625433</v>
      </c>
      <c r="BF72" s="12">
        <f>'suma puntuaciones en % '!BG35</f>
        <v>1.2404120607625433</v>
      </c>
      <c r="BG72" s="12">
        <f>'suma puntuaciones en % '!BH35</f>
        <v>1.2404120607625433</v>
      </c>
      <c r="BH72" s="12">
        <f>'suma puntuaciones en % '!BI35</f>
        <v>1.2404120607625433</v>
      </c>
      <c r="BI72" s="12">
        <f>'suma puntuaciones en % '!BJ35</f>
        <v>1.2404120607625433</v>
      </c>
      <c r="BJ72" s="12">
        <f>'suma puntuaciones en % '!BK35</f>
        <v>1.2404120607625433</v>
      </c>
      <c r="BK72" s="12">
        <f>'suma puntuaciones en % '!BL35</f>
        <v>1.2404120607625433</v>
      </c>
      <c r="BL72" s="12">
        <f>'suma puntuaciones en % '!BM35</f>
        <v>1.2404120607625433</v>
      </c>
      <c r="BM72" s="12">
        <f>'suma puntuaciones en % '!BN35</f>
        <v>1.2404120607625433</v>
      </c>
      <c r="BN72" s="12">
        <f>'suma puntuaciones en % '!BO35</f>
        <v>1.2404120607625433</v>
      </c>
      <c r="BO72" s="12">
        <f>'suma puntuaciones en % '!BP35</f>
        <v>1.2404120607625433</v>
      </c>
      <c r="BP72" s="12">
        <f>'suma puntuaciones en % '!BQ35</f>
        <v>1.2404120607625433</v>
      </c>
      <c r="BQ72" s="12">
        <f>'suma puntuaciones en % '!BR35</f>
        <v>1.2404120607625433</v>
      </c>
      <c r="BR72" s="12">
        <f>'suma puntuaciones en % '!BS35</f>
        <v>-0.04085252103397118</v>
      </c>
      <c r="BS72" s="12">
        <f>'suma puntuaciones en % '!BT35</f>
        <v>-5.726987495150526</v>
      </c>
      <c r="BT72" s="12">
        <f>'suma puntuaciones en % '!BU35</f>
        <v>1.2404120607625433</v>
      </c>
      <c r="BU72" s="12">
        <f>'suma puntuaciones en % '!BV35</f>
        <v>1.2404120607625433</v>
      </c>
      <c r="BV72" s="12">
        <f>'suma puntuaciones en % '!BW35</f>
        <v>1.2404120607625433</v>
      </c>
      <c r="BW72" s="12">
        <f>'suma puntuaciones en % '!BX35</f>
        <v>1.2404120607625433</v>
      </c>
      <c r="BX72" s="12">
        <f>'suma puntuaciones en % '!BY35</f>
        <v>-6.789474056035706</v>
      </c>
      <c r="BY72" s="12">
        <f>'suma puntuaciones en % '!BZ35</f>
        <v>1.2404120607625433</v>
      </c>
      <c r="BZ72" s="12">
        <f>'suma puntuaciones en % '!CA35</f>
        <v>1.2404120607625433</v>
      </c>
      <c r="CA72" s="12">
        <f>'suma puntuaciones en % '!CB35</f>
        <v>-7.045936329352819</v>
      </c>
      <c r="CC72" s="50">
        <f>100*BG$8/$C$9</f>
        <v>0</v>
      </c>
      <c r="CD72" s="40" t="str">
        <f>ListadoUniversidades!$C$61</f>
        <v>UPCOMILLAS</v>
      </c>
      <c r="CF72" s="50">
        <f>100*BT$19/$C$20</f>
        <v>0</v>
      </c>
      <c r="CG72" s="40" t="str">
        <f>ListadoUniversidades!$C$74</f>
        <v>USC</v>
      </c>
      <c r="CI72" s="50">
        <f>100*BM$34/$C$35</f>
        <v>0</v>
      </c>
      <c r="CJ72" s="40" t="str">
        <f>ListadoUniversidades!$C$67</f>
        <v>UPO</v>
      </c>
      <c r="CL72" s="50">
        <f>100*M$47/$C$48</f>
        <v>21.093749999999993</v>
      </c>
      <c r="CM72" s="40" t="str">
        <f>ListadoUniversidades!$C$15</f>
        <v>UC</v>
      </c>
      <c r="CO72" s="50">
        <f>100*T$57/$C$58</f>
        <v>0</v>
      </c>
      <c r="CP72" s="40" t="str">
        <f>ListadoUniversidades!$C$22</f>
        <v>UCJC</v>
      </c>
      <c r="CR72" s="50">
        <f>100*BV$75/$C$76</f>
        <v>4.549126353502178</v>
      </c>
      <c r="CS72" s="40" t="str">
        <f>ListadoUniversidades!$C$76</f>
        <v>UV (Valencia)</v>
      </c>
    </row>
    <row r="73" spans="81:97" ht="12.75">
      <c r="CC73" s="50">
        <f>100*BM$8/$C$9</f>
        <v>0</v>
      </c>
      <c r="CD73" s="40" t="str">
        <f>ListadoUniversidades!$C$67</f>
        <v>UPO</v>
      </c>
      <c r="CF73" s="50">
        <f>100*BU$19/$C$20</f>
        <v>0</v>
      </c>
      <c r="CG73" s="40" t="str">
        <f>ListadoUniversidades!$C$75</f>
        <v>USJ</v>
      </c>
      <c r="CI73" s="50">
        <f>100*BN$34/$C$35</f>
        <v>0</v>
      </c>
      <c r="CJ73" s="40" t="str">
        <f>ListadoUniversidades!$C$68</f>
        <v>UPV</v>
      </c>
      <c r="CL73" s="50">
        <f>100*AF$47/$C$48</f>
        <v>21.093749999999993</v>
      </c>
      <c r="CM73" s="40" t="str">
        <f>ListadoUniversidades!$C$34</f>
        <v>UEMC</v>
      </c>
      <c r="CO73" s="50">
        <f>100*Q$57/$C$58</f>
        <v>0</v>
      </c>
      <c r="CP73" s="40" t="str">
        <f>ListadoUniversidades!$C$19</f>
        <v>UCAV</v>
      </c>
      <c r="CR73" s="50">
        <f>100*BW$75/$C$76</f>
        <v>4.549126353502178</v>
      </c>
      <c r="CS73" s="40" t="str">
        <f>ListadoUniversidades!$C$77</f>
        <v>UV</v>
      </c>
    </row>
    <row r="74" spans="2:97" ht="12.75">
      <c r="B74" s="58"/>
      <c r="C74" s="58" t="s">
        <v>343</v>
      </c>
      <c r="D74" s="11">
        <f>SUM(D63:D72)</f>
        <v>-3.4368720876208925</v>
      </c>
      <c r="E74" s="11">
        <f>SUM(E63:E72)</f>
        <v>-3.7153102159542954</v>
      </c>
      <c r="F74" s="11">
        <f>SUM(F63:F72)</f>
        <v>-3.4368720876208925</v>
      </c>
      <c r="G74" s="11">
        <f>SUM(G63:G72)</f>
        <v>-3.4368720876208925</v>
      </c>
      <c r="H74" s="11">
        <f>SUM(H63:H72)</f>
        <v>4.065038697469807</v>
      </c>
      <c r="I74" s="11">
        <f>SUM(I63:I72)</f>
        <v>-3.4368720876208925</v>
      </c>
      <c r="J74" s="11">
        <f>SUM(J63:J72)</f>
        <v>-3.4368720876208925</v>
      </c>
      <c r="K74" s="11">
        <f>SUM(K63:K72)</f>
        <v>-3.4368720876208925</v>
      </c>
      <c r="L74" s="11">
        <f>SUM(L63:L72)</f>
        <v>-3.4368720876208925</v>
      </c>
      <c r="M74" s="11">
        <f>SUM(M63:M72)</f>
        <v>14.231464683795261</v>
      </c>
      <c r="N74" s="11">
        <f>SUM(N63:N72)</f>
        <v>-5.928732645022222</v>
      </c>
      <c r="O74" s="11">
        <f>SUM(O63:O72)</f>
        <v>-3.4368720876208925</v>
      </c>
      <c r="P74" s="11">
        <f>SUM(P63:P72)</f>
        <v>-3.4368720876208925</v>
      </c>
      <c r="Q74" s="11">
        <f>SUM(Q63:Q72)</f>
        <v>-3.4368720876208925</v>
      </c>
      <c r="R74" s="11">
        <f>SUM(R63:R72)</f>
        <v>-3.4368720876208925</v>
      </c>
      <c r="S74" s="11">
        <f>SUM(S63:S72)</f>
        <v>-3.4368720876208925</v>
      </c>
      <c r="T74" s="11">
        <f>SUM(T63:T72)</f>
        <v>-3.4368720876208925</v>
      </c>
      <c r="U74" s="11">
        <f>SUM(U63:U72)</f>
        <v>-3.4368720876208925</v>
      </c>
      <c r="V74" s="11">
        <f>SUM(V63:V72)</f>
        <v>-7.270383723788029</v>
      </c>
      <c r="W74" s="11">
        <f>SUM(W63:W72)</f>
        <v>-3.4368720876208925</v>
      </c>
      <c r="X74" s="11">
        <f>SUM(X63:X72)</f>
        <v>-3.4368720876208925</v>
      </c>
      <c r="Y74" s="11">
        <f>SUM(Y63:Y72)</f>
        <v>-3.4368720876208925</v>
      </c>
      <c r="Z74" s="11">
        <f>SUM(Z63:Z72)</f>
        <v>-3.4368720876208925</v>
      </c>
      <c r="AA74" s="11">
        <f>SUM(AA63:AA72)</f>
        <v>-3.4368720876208925</v>
      </c>
      <c r="AB74" s="11">
        <f>SUM(AB63:AB72)</f>
        <v>-3.4368720876208925</v>
      </c>
      <c r="AC74" s="11">
        <f>SUM(AC63:AC72)</f>
        <v>-3.4368720876208925</v>
      </c>
      <c r="AD74" s="11">
        <f>SUM(AD63:AD72)</f>
        <v>-3.4368720876208925</v>
      </c>
      <c r="AE74" s="11">
        <f>SUM(AE63:AE72)</f>
        <v>-3.4368720876208925</v>
      </c>
      <c r="AF74" s="11">
        <f>SUM(AF63:AF72)</f>
        <v>-3.4368720876208925</v>
      </c>
      <c r="AG74" s="11">
        <f>SUM(AG63:AG72)</f>
        <v>-3.4368720876208925</v>
      </c>
      <c r="AH74" s="11">
        <f>SUM(AH63:AH72)</f>
        <v>-3.4368720876208925</v>
      </c>
      <c r="AI74" s="11">
        <f>SUM(AI63:AI72)</f>
        <v>59.29852216484812</v>
      </c>
      <c r="AJ74" s="11">
        <f>SUM(AJ63:AJ72)</f>
        <v>-1.7766060920434108</v>
      </c>
      <c r="AK74" s="11">
        <f>SUM(AK63:AK72)</f>
        <v>-3.4368720876208925</v>
      </c>
      <c r="AL74" s="11">
        <f>SUM(AL63:AL72)</f>
        <v>-3.4368720876208925</v>
      </c>
      <c r="AM74" s="11">
        <f>SUM(AM63:AM72)</f>
        <v>-3.4368720876208925</v>
      </c>
      <c r="AN74" s="11">
        <f>SUM(AN63:AN72)</f>
        <v>-3.4368720876208925</v>
      </c>
      <c r="AO74" s="11">
        <f>SUM(AO63:AO72)</f>
        <v>-3.4368720876208925</v>
      </c>
      <c r="AP74" s="11">
        <f>SUM(AP63:AP72)</f>
        <v>-3.4368720876208925</v>
      </c>
      <c r="AQ74" s="11">
        <f>SUM(AQ63:AQ72)</f>
        <v>36.70804120930265</v>
      </c>
      <c r="AR74" s="11">
        <f>SUM(AR63:AR72)</f>
        <v>5.440708362064518</v>
      </c>
      <c r="AS74" s="11">
        <f>SUM(AS63:AS72)</f>
        <v>-3.4368720876208925</v>
      </c>
      <c r="AT74" s="11">
        <f>SUM(AT63:AT72)</f>
        <v>-3.4368720876208925</v>
      </c>
      <c r="AU74" s="11">
        <f>SUM(AU63:AU72)</f>
        <v>-3.4368720876208925</v>
      </c>
      <c r="AV74" s="11">
        <f>SUM(AV63:AV72)</f>
        <v>-3.4368720876208925</v>
      </c>
      <c r="AW74" s="11">
        <f>SUM(AW63:AW72)</f>
        <v>-3.4368720876208925</v>
      </c>
      <c r="AX74" s="11">
        <f>SUM(AX63:AX72)</f>
        <v>-3.4368720876208925</v>
      </c>
      <c r="AY74" s="11">
        <f>SUM(AY63:AY72)</f>
        <v>-3.4368720876208925</v>
      </c>
      <c r="AZ74" s="11">
        <f>SUM(AZ63:AZ72)</f>
        <v>-3.4368720876208925</v>
      </c>
      <c r="BA74" s="11">
        <f>SUM(BA63:BA72)</f>
        <v>-3.4368720876208925</v>
      </c>
      <c r="BB74" s="11">
        <f>SUM(BB63:BB72)</f>
        <v>-3.4368720876208925</v>
      </c>
      <c r="BC74" s="11">
        <f>SUM(BC63:BC72)</f>
        <v>-3.4368720876208925</v>
      </c>
      <c r="BD74" s="11">
        <f>SUM(BD63:BD72)</f>
        <v>-3.4368720876208925</v>
      </c>
      <c r="BE74" s="11">
        <f>SUM(BE63:BE72)</f>
        <v>-3.4368720876208925</v>
      </c>
      <c r="BF74" s="11">
        <f>SUM(BF63:BF72)</f>
        <v>-3.4368720876208925</v>
      </c>
      <c r="BG74" s="11">
        <f>SUM(BG63:BG72)</f>
        <v>-3.4368720876208925</v>
      </c>
      <c r="BH74" s="11">
        <f>SUM(BH63:BH72)</f>
        <v>-3.4368720876208925</v>
      </c>
      <c r="BI74" s="11">
        <f>SUM(BI63:BI72)</f>
        <v>-3.4368720876208925</v>
      </c>
      <c r="BJ74" s="11">
        <f>SUM(BJ63:BJ72)</f>
        <v>-3.4368720876208925</v>
      </c>
      <c r="BK74" s="11">
        <f>SUM(BK63:BK72)</f>
        <v>-3.4368720876208925</v>
      </c>
      <c r="BL74" s="11">
        <f>SUM(BL63:BL72)</f>
        <v>-3.4368720876208925</v>
      </c>
      <c r="BM74" s="11">
        <f>SUM(BM63:BM72)</f>
        <v>-3.4368720876208925</v>
      </c>
      <c r="BN74" s="11">
        <f>SUM(BN63:BN72)</f>
        <v>-3.4368720876208925</v>
      </c>
      <c r="BO74" s="11">
        <f>SUM(BO63:BO72)</f>
        <v>-3.4368720876208925</v>
      </c>
      <c r="BP74" s="11">
        <f>SUM(BP63:BP72)</f>
        <v>-3.4368720876208925</v>
      </c>
      <c r="BQ74" s="11">
        <f>SUM(BQ63:BQ72)</f>
        <v>-3.4368720876208925</v>
      </c>
      <c r="BR74" s="11">
        <f>SUM(BR63:BR72)</f>
        <v>7.474295999896489</v>
      </c>
      <c r="BS74" s="11">
        <f>SUM(BS63:BS72)</f>
        <v>7.893592714435775</v>
      </c>
      <c r="BT74" s="11">
        <f>SUM(BT63:BT72)</f>
        <v>-3.425551719052551</v>
      </c>
      <c r="BU74" s="11">
        <f>SUM(BU63:BU72)</f>
        <v>-3.4368720876208925</v>
      </c>
      <c r="BV74" s="11">
        <f>SUM(BV63:BV72)</f>
        <v>-3.4368720876208925</v>
      </c>
      <c r="BW74" s="11">
        <f>SUM(BW63:BW72)</f>
        <v>-3.4368720876208925</v>
      </c>
      <c r="BX74" s="11">
        <f>SUM(BX63:BX72)</f>
        <v>13.864754353503683</v>
      </c>
      <c r="BY74" s="11">
        <f>SUM(BY63:BY72)</f>
        <v>-3.4368720876208925</v>
      </c>
      <c r="BZ74" s="11">
        <f>SUM(BZ63:BZ72)</f>
        <v>-3.4368720876208925</v>
      </c>
      <c r="CA74" s="11">
        <f>SUM(CA63:CA72)</f>
        <v>76.99879981330761</v>
      </c>
      <c r="CC74" s="50">
        <f>100*BP$8/$C$9</f>
        <v>0</v>
      </c>
      <c r="CD74" s="40" t="str">
        <f>ListadoUniversidades!$C$70</f>
        <v>URL</v>
      </c>
      <c r="CF74" s="50">
        <f>100*BV$19/$C$20</f>
        <v>0</v>
      </c>
      <c r="CG74" s="40" t="str">
        <f>ListadoUniversidades!$C$76</f>
        <v>UV (Valencia)</v>
      </c>
      <c r="CI74" s="50">
        <f>100*BO$34/$C$35</f>
        <v>0</v>
      </c>
      <c r="CJ74" s="40" t="str">
        <f>ListadoUniversidades!$C$69</f>
        <v>URJC</v>
      </c>
      <c r="CL74" s="50">
        <f>100*AH$47/$C$48</f>
        <v>21.093749999999993</v>
      </c>
      <c r="CM74" s="40" t="str">
        <f>ListadoUniversidades!$C$36</f>
        <v>UFV</v>
      </c>
      <c r="CO74" s="50">
        <f>100*P$57/$C$58</f>
        <v>0</v>
      </c>
      <c r="CP74" s="40" t="str">
        <f>ListadoUniversidades!$C$18</f>
        <v>UCAM</v>
      </c>
      <c r="CR74" s="50">
        <f>100*BY$75/$C$76</f>
        <v>4.549126353502178</v>
      </c>
      <c r="CS74" s="40" t="str">
        <f>ListadoUniversidades!$C$79</f>
        <v>UVIC</v>
      </c>
    </row>
    <row r="75" spans="2:97" ht="12.75">
      <c r="B75" s="58" t="s">
        <v>344</v>
      </c>
      <c r="C75" s="58">
        <f>MIN(D74:BE74)</f>
        <v>-7.270383723788029</v>
      </c>
      <c r="D75" s="11">
        <f>D$74-$C$75</f>
        <v>3.833511636167137</v>
      </c>
      <c r="E75" s="11">
        <f>E$74-$C$75</f>
        <v>3.555073507833734</v>
      </c>
      <c r="F75" s="11">
        <f>F$74-$C$75</f>
        <v>3.833511636167137</v>
      </c>
      <c r="G75" s="11">
        <f>G$74-$C$75</f>
        <v>3.833511636167137</v>
      </c>
      <c r="H75" s="11">
        <f>H$74-$C$75</f>
        <v>11.335422421257835</v>
      </c>
      <c r="I75" s="11">
        <f>I$74-$C$75</f>
        <v>3.833511636167137</v>
      </c>
      <c r="J75" s="11">
        <f>J$74-$C$75</f>
        <v>3.833511636167137</v>
      </c>
      <c r="K75" s="11">
        <f>K$74-$C$75</f>
        <v>3.833511636167137</v>
      </c>
      <c r="L75" s="11">
        <f>L$74-$C$75</f>
        <v>3.833511636167137</v>
      </c>
      <c r="M75" s="11">
        <f>M$74-$C$75</f>
        <v>21.50184840758329</v>
      </c>
      <c r="N75" s="11">
        <f>N$74-$C$75</f>
        <v>1.341651078765807</v>
      </c>
      <c r="O75" s="11">
        <f>O$74-$C$75</f>
        <v>3.833511636167137</v>
      </c>
      <c r="P75" s="11">
        <f>P$74-$C$75</f>
        <v>3.833511636167137</v>
      </c>
      <c r="Q75" s="11">
        <f>Q$74-$C$75</f>
        <v>3.833511636167137</v>
      </c>
      <c r="R75" s="11">
        <f>R$74-$C$75</f>
        <v>3.833511636167137</v>
      </c>
      <c r="S75" s="11">
        <f>S$74-$C$75</f>
        <v>3.833511636167137</v>
      </c>
      <c r="T75" s="11">
        <f>T$74-$C$75</f>
        <v>3.833511636167137</v>
      </c>
      <c r="U75" s="11">
        <f>U$74-$C$75</f>
        <v>3.833511636167137</v>
      </c>
      <c r="V75" s="11">
        <f>V$74-$C$75</f>
        <v>0</v>
      </c>
      <c r="W75" s="11">
        <f>W$74-$C$75</f>
        <v>3.833511636167137</v>
      </c>
      <c r="X75" s="11">
        <f>X$74-$C$75</f>
        <v>3.833511636167137</v>
      </c>
      <c r="Y75" s="11">
        <f>Y$74-$C$75</f>
        <v>3.833511636167137</v>
      </c>
      <c r="Z75" s="11">
        <f>Z$74-$C$75</f>
        <v>3.833511636167137</v>
      </c>
      <c r="AA75" s="11">
        <f>AA$74-$C$75</f>
        <v>3.833511636167137</v>
      </c>
      <c r="AB75" s="11">
        <f>AB$74-$C$75</f>
        <v>3.833511636167137</v>
      </c>
      <c r="AC75" s="11">
        <f>AC$74-$C$75</f>
        <v>3.833511636167137</v>
      </c>
      <c r="AD75" s="11">
        <f>AD$74-$C$75</f>
        <v>3.833511636167137</v>
      </c>
      <c r="AE75" s="11">
        <f>AE$74-$C$75</f>
        <v>3.833511636167137</v>
      </c>
      <c r="AF75" s="11">
        <f>AF$74-$C$75</f>
        <v>3.833511636167137</v>
      </c>
      <c r="AG75" s="11">
        <f>AG$74-$C$75</f>
        <v>3.833511636167137</v>
      </c>
      <c r="AH75" s="11">
        <f>AH$74-$C$75</f>
        <v>3.833511636167137</v>
      </c>
      <c r="AI75" s="11">
        <f>AI$74-$C$75</f>
        <v>66.56890588863615</v>
      </c>
      <c r="AJ75" s="11">
        <f>AJ$74-$C$75</f>
        <v>5.493777631744619</v>
      </c>
      <c r="AK75" s="11">
        <f>AK$74-$C$75</f>
        <v>3.833511636167137</v>
      </c>
      <c r="AL75" s="11">
        <f>AL$74-$C$75</f>
        <v>3.833511636167137</v>
      </c>
      <c r="AM75" s="11">
        <f>AM$74-$C$75</f>
        <v>3.833511636167137</v>
      </c>
      <c r="AN75" s="11">
        <f>AN$74-$C$75</f>
        <v>3.833511636167137</v>
      </c>
      <c r="AO75" s="11">
        <f>AO$74-$C$75</f>
        <v>3.833511636167137</v>
      </c>
      <c r="AP75" s="11">
        <f>AP$74-$C$75</f>
        <v>3.833511636167137</v>
      </c>
      <c r="AQ75" s="11">
        <f>AQ$74-$C$75</f>
        <v>43.97842493309068</v>
      </c>
      <c r="AR75" s="11">
        <f>AR$74-$C$75</f>
        <v>12.711092085852547</v>
      </c>
      <c r="AS75" s="11">
        <f>AS$74-$C$75</f>
        <v>3.833511636167137</v>
      </c>
      <c r="AT75" s="11">
        <f>AT$74-$C$75</f>
        <v>3.833511636167137</v>
      </c>
      <c r="AU75" s="11">
        <f>AU$74-$C$75</f>
        <v>3.833511636167137</v>
      </c>
      <c r="AV75" s="11">
        <f>AV$74-$C$75</f>
        <v>3.833511636167137</v>
      </c>
      <c r="AW75" s="11">
        <f>AW$74-$C$75</f>
        <v>3.833511636167137</v>
      </c>
      <c r="AX75" s="11">
        <f>AX$74-$C$75</f>
        <v>3.833511636167137</v>
      </c>
      <c r="AY75" s="11">
        <f>AY$74-$C$75</f>
        <v>3.833511636167137</v>
      </c>
      <c r="AZ75" s="11">
        <f>AZ$74-$C$75</f>
        <v>3.833511636167137</v>
      </c>
      <c r="BA75" s="11">
        <f>BA$74-$C$75</f>
        <v>3.833511636167137</v>
      </c>
      <c r="BB75" s="11">
        <f>BB$74-$C$75</f>
        <v>3.833511636167137</v>
      </c>
      <c r="BC75" s="11">
        <f>BC$74-$C$75</f>
        <v>3.833511636167137</v>
      </c>
      <c r="BD75" s="11">
        <f>BD$74-$C$75</f>
        <v>3.833511636167137</v>
      </c>
      <c r="BE75" s="11">
        <f>BE$74-$C$75</f>
        <v>3.833511636167137</v>
      </c>
      <c r="BF75" s="11">
        <f>BF$74-$C$75</f>
        <v>3.833511636167137</v>
      </c>
      <c r="BG75" s="11">
        <f>BG$74-$C$75</f>
        <v>3.833511636167137</v>
      </c>
      <c r="BH75" s="11">
        <f>BH$74-$C$75</f>
        <v>3.833511636167137</v>
      </c>
      <c r="BI75" s="11">
        <f>BI$74-$C$75</f>
        <v>3.833511636167137</v>
      </c>
      <c r="BJ75" s="11">
        <f>BJ$74-$C$75</f>
        <v>3.833511636167137</v>
      </c>
      <c r="BK75" s="11">
        <f>BK$74-$C$75</f>
        <v>3.833511636167137</v>
      </c>
      <c r="BL75" s="11">
        <f>BL$74-$C$75</f>
        <v>3.833511636167137</v>
      </c>
      <c r="BM75" s="11">
        <f>BM$74-$C$75</f>
        <v>3.833511636167137</v>
      </c>
      <c r="BN75" s="11">
        <f>BN$74-$C$75</f>
        <v>3.833511636167137</v>
      </c>
      <c r="BO75" s="11">
        <f>BO$74-$C$75</f>
        <v>3.833511636167137</v>
      </c>
      <c r="BP75" s="11">
        <f>BP$74-$C$75</f>
        <v>3.833511636167137</v>
      </c>
      <c r="BQ75" s="11">
        <f>BQ$74-$C$75</f>
        <v>3.833511636167137</v>
      </c>
      <c r="BR75" s="11">
        <f>BR$74-$C$75</f>
        <v>14.744679723684518</v>
      </c>
      <c r="BS75" s="11">
        <f>BS$74-$C$75</f>
        <v>15.163976438223806</v>
      </c>
      <c r="BT75" s="11">
        <f>BT$74-$C$75</f>
        <v>3.8448320047354785</v>
      </c>
      <c r="BU75" s="11">
        <f>BU$74-$C$75</f>
        <v>3.833511636167137</v>
      </c>
      <c r="BV75" s="11">
        <f>BV$74-$C$75</f>
        <v>3.833511636167137</v>
      </c>
      <c r="BW75" s="11">
        <f>BW$74-$C$75</f>
        <v>3.833511636167137</v>
      </c>
      <c r="BX75" s="11">
        <f>BX$74-$C$75</f>
        <v>21.135138077291714</v>
      </c>
      <c r="BY75" s="11">
        <f>BY$74-$C$75</f>
        <v>3.833511636167137</v>
      </c>
      <c r="BZ75" s="11">
        <f>BZ$74-$C$75</f>
        <v>3.833511636167137</v>
      </c>
      <c r="CA75" s="11">
        <f>CA$74-$C$75</f>
        <v>84.26918353709564</v>
      </c>
      <c r="CC75" s="50">
        <f>100*BQ$8/$C$9</f>
        <v>0</v>
      </c>
      <c r="CD75" s="40" t="str">
        <f>ListadoUniversidades!$C$71</f>
        <v>URV</v>
      </c>
      <c r="CF75" s="50">
        <f>100*BX$19/$C$20</f>
        <v>0</v>
      </c>
      <c r="CG75" s="40" t="str">
        <f>ListadoUniversidades!$C$78</f>
        <v>UVA (Valladolid)</v>
      </c>
      <c r="CI75" s="50">
        <f>100*BP$34/$C$35</f>
        <v>0</v>
      </c>
      <c r="CJ75" s="40" t="str">
        <f>ListadoUniversidades!$C$70</f>
        <v>URL</v>
      </c>
      <c r="CL75" s="50">
        <f>100*AV$47/$C$48</f>
        <v>21.093749999999993</v>
      </c>
      <c r="CM75" s="40" t="str">
        <f>ListadoUniversidades!$C$50</f>
        <v>UMH</v>
      </c>
      <c r="CO75" s="50">
        <f>100*J$57/$C$58</f>
        <v>0</v>
      </c>
      <c r="CP75" s="40" t="str">
        <f>ListadoUniversidades!$C$12</f>
        <v>UAX</v>
      </c>
      <c r="CR75" s="50">
        <f>100*BZ$75/$C$76</f>
        <v>4.549126353502178</v>
      </c>
      <c r="CS75" s="40" t="str">
        <f>ListadoUniversidades!$C$80</f>
        <v>VIU</v>
      </c>
    </row>
    <row r="76" spans="2:97" ht="12.75">
      <c r="B76" s="58" t="s">
        <v>345</v>
      </c>
      <c r="C76" s="58">
        <f>MAX(D75:CA75)</f>
        <v>84.26918353709564</v>
      </c>
      <c r="CC76" s="50">
        <f>100*BU$8/$C$9</f>
        <v>0</v>
      </c>
      <c r="CD76" s="40" t="str">
        <f>ListadoUniversidades!$C$75</f>
        <v>USJ</v>
      </c>
      <c r="CF76" s="50">
        <f>100*BY$19/$C$20</f>
        <v>0</v>
      </c>
      <c r="CG76" s="40" t="str">
        <f>ListadoUniversidades!$C$79</f>
        <v>UVIC</v>
      </c>
      <c r="CI76" s="50">
        <f>100*BQ$34/$C$35</f>
        <v>0</v>
      </c>
      <c r="CJ76" s="40" t="str">
        <f>ListadoUniversidades!$C$71</f>
        <v>URV</v>
      </c>
      <c r="CL76" s="50">
        <f>100*BC$47/$C$48</f>
        <v>21.093749999999993</v>
      </c>
      <c r="CM76" s="40" t="str">
        <f>ListadoUniversidades!$C$57</f>
        <v>UNIR</v>
      </c>
      <c r="CO76" s="50">
        <f>100*I$57/$C$58</f>
        <v>0</v>
      </c>
      <c r="CP76" s="40" t="str">
        <f>ListadoUniversidades!$C$11</f>
        <v>UAO</v>
      </c>
      <c r="CR76" s="50">
        <f>100*E$75/$C$76</f>
        <v>4.21871122824962</v>
      </c>
      <c r="CS76" s="39" t="str">
        <f>ListadoUniversidades!$C$7</f>
        <v>UAB</v>
      </c>
    </row>
    <row r="77" spans="2:97" ht="12.75">
      <c r="B77" s="58"/>
      <c r="C77" s="58" t="s">
        <v>346</v>
      </c>
      <c r="D77" s="50">
        <f>100*D$75/$C$76</f>
        <v>4.549126353502178</v>
      </c>
      <c r="E77" s="50">
        <f>100*E$75/$C$76</f>
        <v>4.21871122824962</v>
      </c>
      <c r="F77" s="50">
        <f>100*F$75/$C$76</f>
        <v>4.549126353502178</v>
      </c>
      <c r="G77" s="50">
        <f>100*G$75/$C$76</f>
        <v>4.549126353502178</v>
      </c>
      <c r="H77" s="50">
        <f>100*H$75/$C$76</f>
        <v>13.451444461032349</v>
      </c>
      <c r="I77" s="50">
        <f>100*I$75/$C$76</f>
        <v>4.549126353502178</v>
      </c>
      <c r="J77" s="50">
        <f>100*J$75/$C$76</f>
        <v>4.549126353502178</v>
      </c>
      <c r="K77" s="50">
        <f>100*K$75/$C$76</f>
        <v>4.549126353502178</v>
      </c>
      <c r="L77" s="50">
        <f>100*L$75/$C$76</f>
        <v>4.549126353502178</v>
      </c>
      <c r="M77" s="50">
        <f>100*M$75/$C$76</f>
        <v>25.51567192782648</v>
      </c>
      <c r="N77" s="50">
        <f>100*N$75/$C$76</f>
        <v>1.5921016704465951</v>
      </c>
      <c r="O77" s="50">
        <f>100*O$75/$C$76</f>
        <v>4.549126353502178</v>
      </c>
      <c r="P77" s="50">
        <f>100*P$75/$C$76</f>
        <v>4.549126353502178</v>
      </c>
      <c r="Q77" s="50">
        <f>100*Q$75/$C$76</f>
        <v>4.549126353502178</v>
      </c>
      <c r="R77" s="50">
        <f>100*R$75/$C$76</f>
        <v>4.549126353502178</v>
      </c>
      <c r="S77" s="50">
        <f>100*S$75/$C$76</f>
        <v>4.549126353502178</v>
      </c>
      <c r="T77" s="50">
        <f>100*T$75/$C$76</f>
        <v>4.549126353502178</v>
      </c>
      <c r="U77" s="50">
        <f>100*U$75/$C$76</f>
        <v>4.549126353502178</v>
      </c>
      <c r="V77" s="50">
        <f>100*V$75/$C$76</f>
        <v>0</v>
      </c>
      <c r="W77" s="50">
        <f>100*W$75/$C$76</f>
        <v>4.549126353502178</v>
      </c>
      <c r="X77" s="50">
        <f>100*X$75/$C$76</f>
        <v>4.549126353502178</v>
      </c>
      <c r="Y77" s="50">
        <f>100*Y$75/$C$76</f>
        <v>4.549126353502178</v>
      </c>
      <c r="Z77" s="50">
        <f>100*Z$75/$C$76</f>
        <v>4.549126353502178</v>
      </c>
      <c r="AA77" s="50">
        <f>100*AA$75/$C$76</f>
        <v>4.549126353502178</v>
      </c>
      <c r="AB77" s="50">
        <f>100*AB$75/$C$76</f>
        <v>4.549126353502178</v>
      </c>
      <c r="AC77" s="50">
        <f>100*AC$75/$C$76</f>
        <v>4.549126353502178</v>
      </c>
      <c r="AD77" s="50">
        <f>100*AD$75/$C$76</f>
        <v>4.549126353502178</v>
      </c>
      <c r="AE77" s="50">
        <f>100*AE$75/$C$76</f>
        <v>4.549126353502178</v>
      </c>
      <c r="AF77" s="50">
        <f>100*AF$75/$C$76</f>
        <v>4.549126353502178</v>
      </c>
      <c r="AG77" s="50">
        <f>100*AG$75/$C$76</f>
        <v>4.549126353502178</v>
      </c>
      <c r="AH77" s="50">
        <f>100*AH$75/$C$76</f>
        <v>4.549126353502178</v>
      </c>
      <c r="AI77" s="50">
        <f>100*AI$75/$C$76</f>
        <v>78.99555103596352</v>
      </c>
      <c r="AJ77" s="50">
        <f>100*AJ$75/$C$76</f>
        <v>6.519319876080483</v>
      </c>
      <c r="AK77" s="50">
        <f>100*AK$75/$C$76</f>
        <v>4.549126353502178</v>
      </c>
      <c r="AL77" s="50">
        <f>100*AL$75/$C$76</f>
        <v>4.549126353502178</v>
      </c>
      <c r="AM77" s="50">
        <f>100*AM$75/$C$76</f>
        <v>4.549126353502178</v>
      </c>
      <c r="AN77" s="50">
        <f>100*AN$75/$C$76</f>
        <v>4.549126353502178</v>
      </c>
      <c r="AO77" s="50">
        <f>100*AO$75/$C$76</f>
        <v>4.549126353502178</v>
      </c>
      <c r="AP77" s="50">
        <f>100*AP$75/$C$76</f>
        <v>4.549126353502178</v>
      </c>
      <c r="AQ77" s="50">
        <f>100*AQ$75/$C$76</f>
        <v>52.18802780227626</v>
      </c>
      <c r="AR77" s="50">
        <f>100*AR$75/$C$76</f>
        <v>15.083915082975821</v>
      </c>
      <c r="AS77" s="50">
        <f>100*AS$75/$C$76</f>
        <v>4.549126353502178</v>
      </c>
      <c r="AT77" s="50">
        <f>100*AT$75/$C$76</f>
        <v>4.549126353502178</v>
      </c>
      <c r="AU77" s="50">
        <f>100*AU$75/$C$76</f>
        <v>4.549126353502178</v>
      </c>
      <c r="AV77" s="50">
        <f>100*AV$75/$C$76</f>
        <v>4.549126353502178</v>
      </c>
      <c r="AW77" s="50">
        <f>100*AW$75/$C$76</f>
        <v>4.549126353502178</v>
      </c>
      <c r="AX77" s="50">
        <f>100*AX$75/$C$76</f>
        <v>4.549126353502178</v>
      </c>
      <c r="AY77" s="50">
        <f>100*AY$75/$C$76</f>
        <v>4.549126353502178</v>
      </c>
      <c r="AZ77" s="50">
        <f>100*AZ$75/$C$76</f>
        <v>4.549126353502178</v>
      </c>
      <c r="BA77" s="50">
        <f>100*BA$75/$C$76</f>
        <v>4.549126353502178</v>
      </c>
      <c r="BB77" s="50">
        <f>100*BB$75/$C$76</f>
        <v>4.549126353502178</v>
      </c>
      <c r="BC77" s="50">
        <f>100*BC$75/$C$76</f>
        <v>4.549126353502178</v>
      </c>
      <c r="BD77" s="50">
        <f>100*BD$75/$C$76</f>
        <v>4.549126353502178</v>
      </c>
      <c r="BE77" s="50">
        <f>100*BE$75/$C$76</f>
        <v>4.549126353502178</v>
      </c>
      <c r="BF77" s="50">
        <f>100*BF$75/$C$76</f>
        <v>4.549126353502178</v>
      </c>
      <c r="BG77" s="50">
        <f>100*BG$75/$C$76</f>
        <v>4.549126353502178</v>
      </c>
      <c r="BH77" s="50">
        <f>100*BH$75/$C$76</f>
        <v>4.549126353502178</v>
      </c>
      <c r="BI77" s="50">
        <f>100*BI$75/$C$76</f>
        <v>4.549126353502178</v>
      </c>
      <c r="BJ77" s="50">
        <f>100*BJ$75/$C$76</f>
        <v>4.549126353502178</v>
      </c>
      <c r="BK77" s="50">
        <f>100*BK$75/$C$76</f>
        <v>4.549126353502178</v>
      </c>
      <c r="BL77" s="50">
        <f>100*BL$75/$C$76</f>
        <v>4.549126353502178</v>
      </c>
      <c r="BM77" s="50">
        <f>100*BM$75/$C$76</f>
        <v>4.549126353502178</v>
      </c>
      <c r="BN77" s="50">
        <f>100*BN$75/$C$76</f>
        <v>4.549126353502178</v>
      </c>
      <c r="BO77" s="50">
        <f>100*BO$75/$C$76</f>
        <v>4.549126353502178</v>
      </c>
      <c r="BP77" s="50">
        <f>100*BP$75/$C$76</f>
        <v>4.549126353502178</v>
      </c>
      <c r="BQ77" s="50">
        <f>100*BQ$75/$C$76</f>
        <v>4.549126353502178</v>
      </c>
      <c r="BR77" s="50">
        <f>100*BR$75/$C$76</f>
        <v>17.497119474515674</v>
      </c>
      <c r="BS77" s="50">
        <f>100*BS$75/$C$76</f>
        <v>17.99468773961547</v>
      </c>
      <c r="BT77" s="50">
        <f>100*BT$75/$C$76</f>
        <v>4.562559933956127</v>
      </c>
      <c r="BU77" s="50">
        <f>100*BU$75/$C$76</f>
        <v>4.549126353502178</v>
      </c>
      <c r="BV77" s="50">
        <f>100*BV$75/$C$76</f>
        <v>4.549126353502178</v>
      </c>
      <c r="BW77" s="50">
        <f>100*BW$75/$C$76</f>
        <v>4.549126353502178</v>
      </c>
      <c r="BX77" s="50">
        <f>100*BX$75/$C$76</f>
        <v>25.08050652702472</v>
      </c>
      <c r="BY77" s="50">
        <f>100*BY$75/$C$76</f>
        <v>4.549126353502178</v>
      </c>
      <c r="BZ77" s="50">
        <f>100*BZ$75/$C$76</f>
        <v>4.549126353502178</v>
      </c>
      <c r="CA77" s="50">
        <f>100*CA$75/$C$76</f>
        <v>100.00000000000001</v>
      </c>
      <c r="CC77" s="50">
        <f>100*BY$8/$C$9</f>
        <v>0</v>
      </c>
      <c r="CD77" s="40" t="str">
        <f>ListadoUniversidades!$C$79</f>
        <v>UVIC</v>
      </c>
      <c r="CF77" s="50">
        <f>100*BZ$19/$C$20</f>
        <v>0</v>
      </c>
      <c r="CG77" s="40" t="str">
        <f>ListadoUniversidades!$C$80</f>
        <v>VIU</v>
      </c>
      <c r="CI77" s="50">
        <f>100*BY$34/$C$35</f>
        <v>0</v>
      </c>
      <c r="CJ77" s="40" t="str">
        <f>ListadoUniversidades!$C$79</f>
        <v>UVIC</v>
      </c>
      <c r="CL77" s="50">
        <f>100*BG$47/$C$48</f>
        <v>21.093749999999993</v>
      </c>
      <c r="CM77" s="40" t="str">
        <f>ListadoUniversidades!$C$61</f>
        <v>UPCOMILLAS</v>
      </c>
      <c r="CO77" s="50">
        <f>100*AM$57/$C$58</f>
        <v>0</v>
      </c>
      <c r="CP77" s="40" t="str">
        <f>ListadoUniversidades!$C$41</f>
        <v>IE</v>
      </c>
      <c r="CR77" s="50">
        <f>100*N$75/$C$76</f>
        <v>1.5921016704465951</v>
      </c>
      <c r="CS77" s="40" t="str">
        <f>ListadoUniversidades!$C$16</f>
        <v>UC3M</v>
      </c>
    </row>
    <row r="78" spans="2:97" ht="12.75">
      <c r="B78" s="12"/>
      <c r="C78" s="12"/>
      <c r="D78" s="39" t="str">
        <f>ListadoUniversidades!$C$6</f>
        <v>UA</v>
      </c>
      <c r="E78" s="39" t="str">
        <f>ListadoUniversidades!$C$7</f>
        <v>UAB</v>
      </c>
      <c r="F78" s="40" t="str">
        <f>ListadoUniversidades!$C$8</f>
        <v>UAH</v>
      </c>
      <c r="G78" s="40" t="str">
        <f>ListadoUniversidades!$C$9</f>
        <v>UAL</v>
      </c>
      <c r="H78" s="40" t="str">
        <f>ListadoUniversidades!$C$10</f>
        <v>UAM</v>
      </c>
      <c r="I78" s="40" t="str">
        <f>ListadoUniversidades!$C$11</f>
        <v>UAO</v>
      </c>
      <c r="J78" s="40" t="str">
        <f>ListadoUniversidades!$C$12</f>
        <v>UAX</v>
      </c>
      <c r="K78" s="40" t="str">
        <f>ListadoUniversidades!$C$13</f>
        <v>UB</v>
      </c>
      <c r="L78" s="39" t="str">
        <f>ListadoUniversidades!$C$14</f>
        <v>UBU</v>
      </c>
      <c r="M78" s="40" t="str">
        <f>ListadoUniversidades!$C$15</f>
        <v>UC</v>
      </c>
      <c r="N78" s="40" t="str">
        <f>ListadoUniversidades!$C$16</f>
        <v>UC3M</v>
      </c>
      <c r="O78" s="40" t="str">
        <f>ListadoUniversidades!$C$17</f>
        <v>UCA</v>
      </c>
      <c r="P78" s="40" t="str">
        <f>ListadoUniversidades!$C$18</f>
        <v>UCAM</v>
      </c>
      <c r="Q78" s="40" t="str">
        <f>ListadoUniversidades!$C$19</f>
        <v>UCAV</v>
      </c>
      <c r="R78" s="40" t="str">
        <f>ListadoUniversidades!$C$20</f>
        <v>CEU-USP</v>
      </c>
      <c r="S78" s="40" t="str">
        <f>ListadoUniversidades!$C$21</f>
        <v>UCHCEU</v>
      </c>
      <c r="T78" s="40" t="str">
        <f>ListadoUniversidades!$C$22</f>
        <v>UCJC</v>
      </c>
      <c r="U78" s="40" t="str">
        <f>ListadoUniversidades!$C$23</f>
        <v>UCLM</v>
      </c>
      <c r="V78" s="40" t="str">
        <f>ListadoUniversidades!$C$24</f>
        <v>UCM</v>
      </c>
      <c r="W78" s="40" t="str">
        <f>ListadoUniversidades!$C$25</f>
        <v>UCO</v>
      </c>
      <c r="X78" s="40" t="str">
        <f>ListadoUniversidades!$C$26</f>
        <v>UCV</v>
      </c>
      <c r="Y78" s="40" t="str">
        <f>ListadoUniversidades!$C$27</f>
        <v>UDC</v>
      </c>
      <c r="Z78" s="40" t="str">
        <f>ListadoUniversidades!$C$28</f>
        <v>UDEUSTO</v>
      </c>
      <c r="AA78" s="40" t="str">
        <f>ListadoUniversidades!$C$29</f>
        <v>UDG</v>
      </c>
      <c r="AB78" s="40" t="str">
        <f>ListadoUniversidades!$C$30</f>
        <v>UDIMA</v>
      </c>
      <c r="AC78" s="40" t="str">
        <f>ListadoUniversidades!$C$31</f>
        <v>UDL</v>
      </c>
      <c r="AD78" s="40" t="str">
        <f>ListadoUniversidades!$C$32</f>
        <v>EHU</v>
      </c>
      <c r="AE78" s="40" t="str">
        <f>ListadoUniversidades!$C$33</f>
        <v>UEM</v>
      </c>
      <c r="AF78" s="40" t="str">
        <f>ListadoUniversidades!$C$34</f>
        <v>UEMC</v>
      </c>
      <c r="AG78" s="40" t="str">
        <f>ListadoUniversidades!$C$35</f>
        <v>UEX</v>
      </c>
      <c r="AH78" s="40" t="str">
        <f>ListadoUniversidades!$C$36</f>
        <v>UFV</v>
      </c>
      <c r="AI78" s="40" t="str">
        <f>ListadoUniversidades!$C$37</f>
        <v>UGR</v>
      </c>
      <c r="AJ78" s="40" t="str">
        <f>ListadoUniversidades!$C$38</f>
        <v>UHU</v>
      </c>
      <c r="AK78" s="40" t="str">
        <f>ListadoUniversidades!$C$39</f>
        <v>UIB</v>
      </c>
      <c r="AL78" s="40" t="str">
        <f>ListadoUniversidades!$C$40</f>
        <v>UIC</v>
      </c>
      <c r="AM78" s="40" t="str">
        <f>ListadoUniversidades!$C$41</f>
        <v>IE</v>
      </c>
      <c r="AN78" s="40" t="str">
        <f>ListadoUniversidades!$C$42</f>
        <v>UIMP</v>
      </c>
      <c r="AO78" s="40" t="str">
        <f>ListadoUniversidades!$C$43</f>
        <v>UJA</v>
      </c>
      <c r="AP78" s="40" t="str">
        <f>ListadoUniversidades!$C$44</f>
        <v>UJI</v>
      </c>
      <c r="AQ78" s="40" t="str">
        <f>ListadoUniversidades!$C$45</f>
        <v>ULL</v>
      </c>
      <c r="AR78" s="40" t="str">
        <f>ListadoUniversidades!$C$46</f>
        <v>ULPGC</v>
      </c>
      <c r="AS78" s="40" t="str">
        <f>ListadoUniversidades!$C$47</f>
        <v>UMA</v>
      </c>
      <c r="AT78" s="40" t="str">
        <f>ListadoUniversidades!$C$48</f>
        <v>MU</v>
      </c>
      <c r="AU78" s="40" t="str">
        <f>ListadoUniversidades!$C$49</f>
        <v>UM</v>
      </c>
      <c r="AV78" s="40" t="str">
        <f>ListadoUniversidades!$C$50</f>
        <v>UMH</v>
      </c>
      <c r="AW78" s="40" t="str">
        <f>ListadoUniversidades!$C$51</f>
        <v>UNEBRIJA</v>
      </c>
      <c r="AX78" s="40" t="str">
        <f>ListadoUniversidades!$C$52</f>
        <v>UNIRIOJA</v>
      </c>
      <c r="AY78" s="40" t="str">
        <f>ListadoUniversidades!$C$53</f>
        <v>UNAV</v>
      </c>
      <c r="AZ78" s="40" t="str">
        <f>ListadoUniversidades!$C$54</f>
        <v>UNED</v>
      </c>
      <c r="BA78" s="40" t="str">
        <f>ListadoUniversidades!$C$55</f>
        <v>UNIA</v>
      </c>
      <c r="BB78" s="40" t="str">
        <f>ListadoUniversidades!$C$56</f>
        <v>UNILEON</v>
      </c>
      <c r="BC78" s="40" t="str">
        <f>ListadoUniversidades!$C$57</f>
        <v>UNIR</v>
      </c>
      <c r="BD78" s="40" t="str">
        <f>ListadoUniversidades!$C$58</f>
        <v>UNIOVI</v>
      </c>
      <c r="BE78" s="40" t="str">
        <f>ListadoUniversidades!$C$59</f>
        <v>UOC</v>
      </c>
      <c r="BF78" s="40" t="str">
        <f>ListadoUniversidades!$C$60</f>
        <v>UPC</v>
      </c>
      <c r="BG78" s="40" t="str">
        <f>ListadoUniversidades!$C$61</f>
        <v>UPCOMILLAS</v>
      </c>
      <c r="BH78" s="40" t="str">
        <f>ListadoUniversidades!$C$62</f>
        <v>UPCT</v>
      </c>
      <c r="BI78" s="40" t="str">
        <f>ListadoUniversidades!$C$63</f>
        <v>UPF</v>
      </c>
      <c r="BJ78" s="40" t="str">
        <f>ListadoUniversidades!$C$64</f>
        <v>UPM</v>
      </c>
      <c r="BK78" s="40" t="str">
        <f>ListadoUniversidades!$C$65</f>
        <v>UPNA</v>
      </c>
      <c r="BL78" s="40" t="str">
        <f>ListadoUniversidades!$C$66</f>
        <v>UPSA</v>
      </c>
      <c r="BM78" s="40" t="str">
        <f>ListadoUniversidades!$C$67</f>
        <v>UPO</v>
      </c>
      <c r="BN78" s="40" t="str">
        <f>ListadoUniversidades!$C$68</f>
        <v>UPV</v>
      </c>
      <c r="BO78" s="40" t="str">
        <f>ListadoUniversidades!$C$69</f>
        <v>URJC</v>
      </c>
      <c r="BP78" s="40" t="str">
        <f>ListadoUniversidades!$C$70</f>
        <v>URL</v>
      </c>
      <c r="BQ78" s="40" t="str">
        <f>ListadoUniversidades!$C$71</f>
        <v>URV</v>
      </c>
      <c r="BR78" s="40" t="str">
        <f>ListadoUniversidades!$C$72</f>
        <v>US</v>
      </c>
      <c r="BS78" s="40" t="str">
        <f>ListadoUniversidades!$C$73</f>
        <v>USAL</v>
      </c>
      <c r="BT78" s="40" t="str">
        <f>ListadoUniversidades!$C$74</f>
        <v>USC</v>
      </c>
      <c r="BU78" s="40" t="str">
        <f>ListadoUniversidades!$C$75</f>
        <v>USJ</v>
      </c>
      <c r="BV78" s="40" t="str">
        <f>ListadoUniversidades!$C$76</f>
        <v>UV (Valencia)</v>
      </c>
      <c r="BW78" s="40" t="str">
        <f>ListadoUniversidades!$C$77</f>
        <v>UV</v>
      </c>
      <c r="BX78" s="40" t="str">
        <f>ListadoUniversidades!$C$78</f>
        <v>UVA (Valladolid)</v>
      </c>
      <c r="BY78" s="40" t="str">
        <f>ListadoUniversidades!$C$79</f>
        <v>UVIC</v>
      </c>
      <c r="BZ78" s="40" t="str">
        <f>ListadoUniversidades!$C$80</f>
        <v>VIU</v>
      </c>
      <c r="CA78" s="40" t="str">
        <f>ListadoUniversidades!$C$81</f>
        <v>UZ</v>
      </c>
      <c r="CC78" s="50">
        <f>100*BZ$8/$C$9</f>
        <v>0</v>
      </c>
      <c r="CD78" s="40" t="str">
        <f>ListadoUniversidades!$C$80</f>
        <v>VIU</v>
      </c>
      <c r="CF78" s="50">
        <f>100*CA$19/$C$20</f>
        <v>0</v>
      </c>
      <c r="CG78" s="40" t="str">
        <f>ListadoUniversidades!$C$81</f>
        <v>UZ</v>
      </c>
      <c r="CI78" s="50">
        <f>100*BZ$34/$C$35</f>
        <v>0</v>
      </c>
      <c r="CJ78" s="40" t="str">
        <f>ListadoUniversidades!$C$80</f>
        <v>VIU</v>
      </c>
      <c r="CL78" s="50">
        <f>100*S$47/$C$48</f>
        <v>0</v>
      </c>
      <c r="CM78" s="40" t="str">
        <f>ListadoUniversidades!$C$21</f>
        <v>UCHCEU</v>
      </c>
      <c r="CO78" s="50">
        <f>100*R$57/$C$58</f>
        <v>0</v>
      </c>
      <c r="CP78" s="40" t="str">
        <f>ListadoUniversidades!$C$20</f>
        <v>CEU-USP</v>
      </c>
      <c r="CR78" s="50">
        <f>100*V$75/$C$76</f>
        <v>0</v>
      </c>
      <c r="CS78" s="40" t="str">
        <f>ListadoUniversidades!$C$24</f>
        <v>UCM</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Y25"/>
  <sheetViews>
    <sheetView workbookViewId="0" topLeftCell="A1">
      <selection activeCell="A13" sqref="A13"/>
    </sheetView>
  </sheetViews>
  <sheetFormatPr defaultColWidth="11.421875" defaultRowHeight="12.75"/>
  <cols>
    <col min="1" max="1" width="17.8515625" style="0" customWidth="1"/>
  </cols>
  <sheetData>
    <row r="1" spans="1:77" ht="12.75">
      <c r="A1" s="31" t="s">
        <v>143</v>
      </c>
      <c r="B1" s="32" t="s">
        <v>147</v>
      </c>
      <c r="C1" s="32" t="s">
        <v>151</v>
      </c>
      <c r="D1" s="32" t="s">
        <v>155</v>
      </c>
      <c r="E1" s="32" t="s">
        <v>159</v>
      </c>
      <c r="F1" s="32" t="s">
        <v>163</v>
      </c>
      <c r="G1" s="32" t="s">
        <v>165</v>
      </c>
      <c r="H1" s="32" t="s">
        <v>167</v>
      </c>
      <c r="I1" s="32" t="s">
        <v>169</v>
      </c>
      <c r="J1" s="32" t="s">
        <v>171</v>
      </c>
      <c r="K1" s="32" t="s">
        <v>175</v>
      </c>
      <c r="L1" s="32" t="s">
        <v>179</v>
      </c>
      <c r="M1" s="32" t="s">
        <v>181</v>
      </c>
      <c r="N1" s="32" t="s">
        <v>183</v>
      </c>
      <c r="O1" s="32" t="s">
        <v>187</v>
      </c>
      <c r="P1" s="32" t="s">
        <v>189</v>
      </c>
      <c r="Q1" s="32" t="s">
        <v>191</v>
      </c>
      <c r="R1" s="32" t="s">
        <v>193</v>
      </c>
      <c r="S1" s="32" t="s">
        <v>195</v>
      </c>
      <c r="T1" s="32" t="s">
        <v>199</v>
      </c>
      <c r="U1" s="32" t="s">
        <v>201</v>
      </c>
      <c r="V1" s="32" t="s">
        <v>203</v>
      </c>
      <c r="W1" s="32" t="s">
        <v>205</v>
      </c>
      <c r="X1" s="32" t="s">
        <v>209</v>
      </c>
      <c r="Y1" s="32" t="s">
        <v>213</v>
      </c>
      <c r="Z1" s="32" t="s">
        <v>215</v>
      </c>
      <c r="AA1" s="32" t="s">
        <v>217</v>
      </c>
      <c r="AB1" s="32" t="s">
        <v>219</v>
      </c>
      <c r="AC1" s="32" t="s">
        <v>221</v>
      </c>
      <c r="AD1" s="32" t="s">
        <v>223</v>
      </c>
      <c r="AE1" s="32" t="s">
        <v>225</v>
      </c>
      <c r="AF1" s="32" t="s">
        <v>229</v>
      </c>
      <c r="AG1" s="32" t="s">
        <v>231</v>
      </c>
      <c r="AH1" s="32" t="s">
        <v>233</v>
      </c>
      <c r="AI1" s="32" t="s">
        <v>235</v>
      </c>
      <c r="AJ1" s="32" t="s">
        <v>239</v>
      </c>
      <c r="AK1" s="32" t="s">
        <v>241</v>
      </c>
      <c r="AL1" s="32" t="s">
        <v>243</v>
      </c>
      <c r="AM1" s="32" t="s">
        <v>245</v>
      </c>
      <c r="AN1" s="32" t="s">
        <v>247</v>
      </c>
      <c r="AO1" s="32" t="s">
        <v>249</v>
      </c>
      <c r="AP1" s="32" t="s">
        <v>253</v>
      </c>
      <c r="AQ1" s="32" t="s">
        <v>256</v>
      </c>
      <c r="AR1" s="32" t="s">
        <v>258</v>
      </c>
      <c r="AS1" s="32" t="s">
        <v>260</v>
      </c>
      <c r="AT1" s="32" t="s">
        <v>262</v>
      </c>
      <c r="AU1" s="32" t="s">
        <v>264</v>
      </c>
      <c r="AV1" s="32" t="s">
        <v>266</v>
      </c>
      <c r="AW1" s="32" t="s">
        <v>270</v>
      </c>
      <c r="AX1" s="32" t="s">
        <v>274</v>
      </c>
      <c r="AY1" s="32" t="s">
        <v>277</v>
      </c>
      <c r="AZ1" s="32" t="s">
        <v>279</v>
      </c>
      <c r="BA1" s="32" t="s">
        <v>282</v>
      </c>
      <c r="BB1" s="32" t="s">
        <v>284</v>
      </c>
      <c r="BC1" s="32" t="s">
        <v>288</v>
      </c>
      <c r="BD1" s="32" t="s">
        <v>290</v>
      </c>
      <c r="BE1" s="32" t="s">
        <v>292</v>
      </c>
      <c r="BF1" s="32" t="s">
        <v>294</v>
      </c>
      <c r="BG1" s="32" t="s">
        <v>296</v>
      </c>
      <c r="BH1" s="32" t="s">
        <v>298</v>
      </c>
      <c r="BI1" s="32" t="s">
        <v>300</v>
      </c>
      <c r="BJ1" s="32" t="s">
        <v>302</v>
      </c>
      <c r="BK1" s="32" t="s">
        <v>304</v>
      </c>
      <c r="BL1" s="32" t="s">
        <v>306</v>
      </c>
      <c r="BM1" s="32" t="s">
        <v>308</v>
      </c>
      <c r="BN1" s="32" t="s">
        <v>310</v>
      </c>
      <c r="BO1" s="32" t="s">
        <v>312</v>
      </c>
      <c r="BP1" s="32" t="s">
        <v>314</v>
      </c>
      <c r="BQ1" s="32" t="s">
        <v>316</v>
      </c>
      <c r="BR1" s="32" t="s">
        <v>318</v>
      </c>
      <c r="BS1" s="32" t="s">
        <v>320</v>
      </c>
      <c r="BT1" s="32" t="s">
        <v>324</v>
      </c>
      <c r="BU1" s="32" t="s">
        <v>326</v>
      </c>
      <c r="BV1" s="32" t="s">
        <v>328</v>
      </c>
      <c r="BW1" s="32" t="s">
        <v>330</v>
      </c>
      <c r="BX1" s="32" t="s">
        <v>332</v>
      </c>
      <c r="BY1" s="32" t="s">
        <v>334</v>
      </c>
    </row>
    <row r="2" spans="1:77" ht="12.75">
      <c r="A2" s="31" t="s">
        <v>144</v>
      </c>
      <c r="B2" s="33" t="s">
        <v>148</v>
      </c>
      <c r="C2" s="33" t="s">
        <v>152</v>
      </c>
      <c r="D2" s="32" t="s">
        <v>156</v>
      </c>
      <c r="E2" s="32" t="s">
        <v>160</v>
      </c>
      <c r="F2" s="32" t="s">
        <v>164</v>
      </c>
      <c r="G2" s="32" t="s">
        <v>166</v>
      </c>
      <c r="H2" s="32" t="s">
        <v>168</v>
      </c>
      <c r="I2" s="32" t="s">
        <v>170</v>
      </c>
      <c r="J2" s="33" t="s">
        <v>172</v>
      </c>
      <c r="K2" s="32" t="s">
        <v>176</v>
      </c>
      <c r="L2" s="32" t="s">
        <v>180</v>
      </c>
      <c r="M2" s="32" t="s">
        <v>182</v>
      </c>
      <c r="N2" s="32" t="s">
        <v>184</v>
      </c>
      <c r="O2" s="32" t="s">
        <v>188</v>
      </c>
      <c r="P2" s="32" t="s">
        <v>190</v>
      </c>
      <c r="Q2" s="32" t="s">
        <v>192</v>
      </c>
      <c r="R2" s="32" t="s">
        <v>194</v>
      </c>
      <c r="S2" s="32" t="s">
        <v>196</v>
      </c>
      <c r="T2" s="32" t="s">
        <v>200</v>
      </c>
      <c r="U2" s="32" t="s">
        <v>202</v>
      </c>
      <c r="V2" s="32" t="s">
        <v>204</v>
      </c>
      <c r="W2" s="32" t="s">
        <v>206</v>
      </c>
      <c r="X2" s="32" t="s">
        <v>210</v>
      </c>
      <c r="Y2" s="32" t="s">
        <v>214</v>
      </c>
      <c r="Z2" s="32" t="s">
        <v>216</v>
      </c>
      <c r="AA2" s="32" t="s">
        <v>218</v>
      </c>
      <c r="AB2" s="32" t="s">
        <v>220</v>
      </c>
      <c r="AC2" s="32" t="s">
        <v>222</v>
      </c>
      <c r="AD2" s="32" t="s">
        <v>224</v>
      </c>
      <c r="AE2" s="32" t="s">
        <v>226</v>
      </c>
      <c r="AF2" s="32" t="s">
        <v>230</v>
      </c>
      <c r="AG2" s="32" t="s">
        <v>232</v>
      </c>
      <c r="AH2" s="32" t="s">
        <v>234</v>
      </c>
      <c r="AI2" s="32" t="s">
        <v>236</v>
      </c>
      <c r="AJ2" s="32" t="s">
        <v>240</v>
      </c>
      <c r="AK2" s="32" t="s">
        <v>242</v>
      </c>
      <c r="AL2" s="32" t="s">
        <v>244</v>
      </c>
      <c r="AM2" s="32" t="s">
        <v>246</v>
      </c>
      <c r="AN2" s="32" t="s">
        <v>248</v>
      </c>
      <c r="AO2" s="32" t="s">
        <v>250</v>
      </c>
      <c r="AP2" s="32" t="s">
        <v>254</v>
      </c>
      <c r="AQ2" s="32" t="s">
        <v>257</v>
      </c>
      <c r="AR2" s="32" t="s">
        <v>259</v>
      </c>
      <c r="AS2" s="32" t="s">
        <v>261</v>
      </c>
      <c r="AT2" s="32" t="s">
        <v>263</v>
      </c>
      <c r="AU2" s="32" t="s">
        <v>265</v>
      </c>
      <c r="AV2" s="32" t="s">
        <v>267</v>
      </c>
      <c r="AW2" s="32" t="s">
        <v>271</v>
      </c>
      <c r="AX2" s="32" t="s">
        <v>275</v>
      </c>
      <c r="AY2" s="32" t="s">
        <v>278</v>
      </c>
      <c r="AZ2" s="32" t="s">
        <v>280</v>
      </c>
      <c r="BA2" s="32" t="s">
        <v>283</v>
      </c>
      <c r="BB2" s="32" t="s">
        <v>285</v>
      </c>
      <c r="BC2" s="32" t="s">
        <v>289</v>
      </c>
      <c r="BD2" s="32" t="s">
        <v>291</v>
      </c>
      <c r="BE2" s="32" t="s">
        <v>293</v>
      </c>
      <c r="BF2" s="32" t="s">
        <v>295</v>
      </c>
      <c r="BG2" s="32" t="s">
        <v>297</v>
      </c>
      <c r="BH2" s="32" t="s">
        <v>299</v>
      </c>
      <c r="BI2" s="32" t="s">
        <v>301</v>
      </c>
      <c r="BJ2" s="32" t="s">
        <v>303</v>
      </c>
      <c r="BK2" s="32" t="s">
        <v>305</v>
      </c>
      <c r="BL2" s="32" t="s">
        <v>307</v>
      </c>
      <c r="BM2" s="32" t="s">
        <v>309</v>
      </c>
      <c r="BN2" s="32" t="s">
        <v>311</v>
      </c>
      <c r="BO2" s="32" t="s">
        <v>313</v>
      </c>
      <c r="BP2" s="32" t="s">
        <v>315</v>
      </c>
      <c r="BQ2" s="32" t="s">
        <v>317</v>
      </c>
      <c r="BR2" s="32" t="s">
        <v>319</v>
      </c>
      <c r="BS2" s="32" t="s">
        <v>321</v>
      </c>
      <c r="BT2" s="32" t="s">
        <v>325</v>
      </c>
      <c r="BU2" s="32" t="s">
        <v>327</v>
      </c>
      <c r="BV2" s="32" t="s">
        <v>329</v>
      </c>
      <c r="BW2" s="32" t="s">
        <v>331</v>
      </c>
      <c r="BX2" s="32" t="s">
        <v>333</v>
      </c>
      <c r="BY2" s="32" t="s">
        <v>335</v>
      </c>
    </row>
    <row r="3" spans="1:77" ht="12.75">
      <c r="A3" s="31" t="s">
        <v>145</v>
      </c>
      <c r="B3" s="33" t="s">
        <v>149</v>
      </c>
      <c r="C3" s="33" t="s">
        <v>153</v>
      </c>
      <c r="D3" s="33" t="s">
        <v>157</v>
      </c>
      <c r="E3" s="33" t="s">
        <v>161</v>
      </c>
      <c r="F3" s="33" t="s">
        <v>157</v>
      </c>
      <c r="G3" s="33" t="s">
        <v>153</v>
      </c>
      <c r="H3" s="33" t="s">
        <v>157</v>
      </c>
      <c r="I3" s="32" t="s">
        <v>153</v>
      </c>
      <c r="J3" s="33" t="s">
        <v>173</v>
      </c>
      <c r="K3" s="32" t="s">
        <v>177</v>
      </c>
      <c r="L3" s="32" t="s">
        <v>157</v>
      </c>
      <c r="M3" s="33" t="s">
        <v>161</v>
      </c>
      <c r="N3" s="33" t="s">
        <v>185</v>
      </c>
      <c r="O3" s="33" t="s">
        <v>173</v>
      </c>
      <c r="P3" s="33" t="s">
        <v>157</v>
      </c>
      <c r="Q3" s="33" t="s">
        <v>149</v>
      </c>
      <c r="R3" s="33" t="s">
        <v>157</v>
      </c>
      <c r="S3" s="33" t="s">
        <v>197</v>
      </c>
      <c r="T3" s="33" t="s">
        <v>157</v>
      </c>
      <c r="U3" s="33" t="s">
        <v>161</v>
      </c>
      <c r="V3" s="33" t="s">
        <v>149</v>
      </c>
      <c r="W3" s="33" t="s">
        <v>207</v>
      </c>
      <c r="X3" s="33" t="s">
        <v>211</v>
      </c>
      <c r="Y3" s="33" t="s">
        <v>153</v>
      </c>
      <c r="Z3" s="33" t="s">
        <v>157</v>
      </c>
      <c r="AA3" s="33" t="s">
        <v>153</v>
      </c>
      <c r="AB3" s="33" t="s">
        <v>211</v>
      </c>
      <c r="AC3" s="33" t="s">
        <v>157</v>
      </c>
      <c r="AD3" s="33" t="s">
        <v>173</v>
      </c>
      <c r="AE3" s="33" t="s">
        <v>227</v>
      </c>
      <c r="AF3" s="33" t="s">
        <v>157</v>
      </c>
      <c r="AG3" s="33" t="s">
        <v>161</v>
      </c>
      <c r="AH3" s="33" t="s">
        <v>161</v>
      </c>
      <c r="AI3" s="33" t="s">
        <v>237</v>
      </c>
      <c r="AJ3" s="33" t="s">
        <v>153</v>
      </c>
      <c r="AK3" s="33" t="s">
        <v>173</v>
      </c>
      <c r="AL3" s="33" t="s">
        <v>177</v>
      </c>
      <c r="AM3" s="33" t="s">
        <v>161</v>
      </c>
      <c r="AN3" s="33" t="s">
        <v>153</v>
      </c>
      <c r="AO3" s="33" t="s">
        <v>251</v>
      </c>
      <c r="AP3" s="33" t="s">
        <v>251</v>
      </c>
      <c r="AQ3" s="33" t="s">
        <v>161</v>
      </c>
      <c r="AR3" s="33" t="s">
        <v>211</v>
      </c>
      <c r="AS3" s="33" t="s">
        <v>185</v>
      </c>
      <c r="AT3" s="33" t="s">
        <v>149</v>
      </c>
      <c r="AU3" s="33" t="s">
        <v>157</v>
      </c>
      <c r="AV3" s="33" t="s">
        <v>268</v>
      </c>
      <c r="AW3" s="33" t="s">
        <v>272</v>
      </c>
      <c r="AX3" s="33" t="s">
        <v>276</v>
      </c>
      <c r="AY3" s="33" t="s">
        <v>161</v>
      </c>
      <c r="AZ3" s="33" t="s">
        <v>281</v>
      </c>
      <c r="BA3" s="33" t="s">
        <v>276</v>
      </c>
      <c r="BB3" s="33" t="s">
        <v>286</v>
      </c>
      <c r="BC3" s="33" t="s">
        <v>276</v>
      </c>
      <c r="BD3" s="33" t="s">
        <v>153</v>
      </c>
      <c r="BE3" s="33" t="s">
        <v>157</v>
      </c>
      <c r="BF3" s="33" t="s">
        <v>185</v>
      </c>
      <c r="BG3" s="33" t="s">
        <v>153</v>
      </c>
      <c r="BH3" s="33" t="s">
        <v>157</v>
      </c>
      <c r="BI3" s="33" t="s">
        <v>272</v>
      </c>
      <c r="BJ3" s="33" t="s">
        <v>173</v>
      </c>
      <c r="BK3" s="33" t="s">
        <v>161</v>
      </c>
      <c r="BL3" s="33" t="s">
        <v>149</v>
      </c>
      <c r="BM3" s="33" t="s">
        <v>157</v>
      </c>
      <c r="BN3" s="33" t="s">
        <v>153</v>
      </c>
      <c r="BO3" s="33" t="s">
        <v>153</v>
      </c>
      <c r="BP3" s="33" t="s">
        <v>161</v>
      </c>
      <c r="BQ3" s="33" t="s">
        <v>173</v>
      </c>
      <c r="BR3" s="33" t="s">
        <v>207</v>
      </c>
      <c r="BS3" s="33" t="s">
        <v>322</v>
      </c>
      <c r="BT3" s="33" t="s">
        <v>149</v>
      </c>
      <c r="BU3" s="33" t="s">
        <v>207</v>
      </c>
      <c r="BV3" s="33" t="s">
        <v>173</v>
      </c>
      <c r="BW3" s="33" t="s">
        <v>153</v>
      </c>
      <c r="BX3" s="33" t="s">
        <v>276</v>
      </c>
      <c r="BY3" s="33" t="s">
        <v>322</v>
      </c>
    </row>
    <row r="4" spans="2:77" ht="12.75">
      <c r="B4" s="12">
        <f>'suma puntuaciones en % '!E45</f>
        <v>1.5857839854851346</v>
      </c>
      <c r="C4" s="12">
        <f>'suma puntuaciones en % '!F45</f>
        <v>33.40176744171052</v>
      </c>
      <c r="D4" s="12">
        <f>'suma puntuaciones en % '!G45</f>
        <v>4.577093859243981</v>
      </c>
      <c r="E4" s="12">
        <f>'suma puntuaciones en % '!H45</f>
        <v>2.2874037734663935</v>
      </c>
      <c r="F4" s="12">
        <f>'suma puntuaciones en % '!I45</f>
        <v>21.99530304175829</v>
      </c>
      <c r="G4" s="12">
        <f>'suma puntuaciones en % '!J45</f>
        <v>-9.418159196071397</v>
      </c>
      <c r="H4" s="12">
        <f>'suma puntuaciones en % '!K45</f>
        <v>-9.418159196071397</v>
      </c>
      <c r="I4" s="12">
        <f>'suma puntuaciones en % '!L45</f>
        <v>20.526492966089226</v>
      </c>
      <c r="J4" s="12">
        <f>'suma puntuaciones en % '!M45</f>
        <v>-4.93525028628994</v>
      </c>
      <c r="K4" s="12">
        <f>'suma puntuaciones en % '!N45</f>
        <v>13.85381371257158</v>
      </c>
      <c r="L4" s="12">
        <f>'suma puntuaciones en % '!O45</f>
        <v>29.082082314686787</v>
      </c>
      <c r="M4" s="12">
        <f>'suma puntuaciones en % '!P45</f>
        <v>66.10788895885369</v>
      </c>
      <c r="N4" s="12">
        <f>'suma puntuaciones en % '!Q45</f>
        <v>-9.418159196071397</v>
      </c>
      <c r="O4" s="12">
        <f>'suma puntuaciones en % '!R45</f>
        <v>-9.418159196071397</v>
      </c>
      <c r="P4" s="12">
        <f>'suma puntuaciones en % '!S45</f>
        <v>-4.935250286289941</v>
      </c>
      <c r="Q4" s="12">
        <f>'suma puntuaciones en % '!T45</f>
        <v>-10.819068230378102</v>
      </c>
      <c r="R4" s="12">
        <f>'suma puntuaciones en % '!U45</f>
        <v>-8.671007711107817</v>
      </c>
      <c r="S4" s="12">
        <f>'suma puntuaciones en % '!V45</f>
        <v>10.651764949732375</v>
      </c>
      <c r="T4" s="12">
        <f>'suma puntuaciones en % '!W45</f>
        <v>31.762482562283758</v>
      </c>
      <c r="U4" s="12">
        <f>'suma puntuaciones en % '!X45</f>
        <v>23.01551276181217</v>
      </c>
      <c r="V4" s="12">
        <f>'suma puntuaciones en % '!Y45</f>
        <v>-0.8259171189902658</v>
      </c>
      <c r="W4" s="12">
        <f>'suma puntuaciones en % '!Z45</f>
        <v>28.703026887222663</v>
      </c>
      <c r="X4" s="12">
        <f>'suma puntuaciones en % '!AA45</f>
        <v>30.080710324719522</v>
      </c>
      <c r="Y4" s="12">
        <f>'suma puntuaciones en % '!AB45</f>
        <v>4.310749340134318</v>
      </c>
      <c r="Z4" s="12">
        <f>'suma puntuaciones en % '!AC45</f>
        <v>-0.8259171189902668</v>
      </c>
      <c r="AA4" s="12">
        <f>'suma puntuaciones en % '!AD45</f>
        <v>7.912881123040065</v>
      </c>
      <c r="AB4" s="12">
        <f>'suma puntuaciones en % '!AE45</f>
        <v>42.969742196567466</v>
      </c>
      <c r="AC4" s="12">
        <f>'suma puntuaciones en % '!AF45</f>
        <v>3.656991790791193</v>
      </c>
      <c r="AD4" s="12">
        <f>'suma puntuaciones en % '!AG45</f>
        <v>-8.297431968626032</v>
      </c>
      <c r="AE4" s="12">
        <f>'suma puntuaciones en % '!AH45</f>
        <v>19.846671692814724</v>
      </c>
      <c r="AF4" s="12">
        <f>'suma puntuaciones en % '!AI45</f>
        <v>-7.248630856702997</v>
      </c>
      <c r="AG4" s="12">
        <f>'suma puntuaciones en % '!AJ45</f>
        <v>147.991772043858</v>
      </c>
      <c r="AH4" s="12">
        <f>'suma puntuaciones en % '!AK45</f>
        <v>21.371725230445172</v>
      </c>
      <c r="AI4" s="12">
        <f>'suma puntuaciones en % '!AL45</f>
        <v>5.618264438820579</v>
      </c>
      <c r="AJ4" s="12">
        <f>'suma puntuaciones en % '!AM45</f>
        <v>-7.830462290523794</v>
      </c>
      <c r="AK4" s="12">
        <f>'suma puntuaciones en % '!AN45</f>
        <v>-4.935250286289941</v>
      </c>
      <c r="AL4" s="12">
        <f>'suma puntuaciones en % '!AO45</f>
        <v>-4.93525028628994</v>
      </c>
      <c r="AM4" s="12">
        <f>'suma puntuaciones en % '!AP45</f>
        <v>17.129375049815884</v>
      </c>
      <c r="AN4" s="12">
        <f>'suma puntuaciones en % '!AQ45</f>
        <v>16.454664904696976</v>
      </c>
      <c r="AO4" s="12">
        <f>'suma puntuaciones en % '!AR45</f>
        <v>132.3468567328821</v>
      </c>
      <c r="AP4" s="12">
        <f>'suma puntuaciones en % '!AS45</f>
        <v>63.892691795237745</v>
      </c>
      <c r="AQ4" s="12">
        <f>'suma puntuaciones en % '!AT45</f>
        <v>6.62496454100294</v>
      </c>
      <c r="AR4" s="12">
        <f>'suma puntuaciones en % '!AU45</f>
        <v>-0.8259171189902658</v>
      </c>
      <c r="AS4" s="12">
        <f>'suma puntuaciones en % '!AV45</f>
        <v>26.25487421307211</v>
      </c>
      <c r="AT4" s="12">
        <f>'suma puntuaciones en % '!AW45</f>
        <v>-8.297431968626032</v>
      </c>
      <c r="AU4" s="12">
        <f>'suma puntuaciones en % '!AX45</f>
        <v>0.22288399293276862</v>
      </c>
      <c r="AV4" s="12">
        <f>'suma puntuaciones en % '!AY45</f>
        <v>-4.93525028628994</v>
      </c>
      <c r="AW4" s="12">
        <f>'suma puntuaciones en % '!AZ45</f>
        <v>-0.45234137650848183</v>
      </c>
      <c r="AX4" s="12">
        <f>'suma puntuaciones en % '!BA45</f>
        <v>42.09737279115387</v>
      </c>
      <c r="AY4" s="12">
        <f>'suma puntuaciones en % '!BB45</f>
        <v>3.190022112688953</v>
      </c>
      <c r="AZ4" s="12">
        <f>'suma puntuaciones en % '!BC45</f>
        <v>4.705792902714227</v>
      </c>
      <c r="BA4" s="12">
        <f>'suma puntuaciones en % '!BD45</f>
        <v>-12.780340878407488</v>
      </c>
      <c r="BB4" s="12">
        <f>'suma puntuaciones en % '!BE45</f>
        <v>5.695117152784808</v>
      </c>
      <c r="BC4" s="12">
        <f>'suma puntuaciones en % '!BF45</f>
        <v>22.883801152051856</v>
      </c>
      <c r="BD4" s="12">
        <f>'suma puntuaciones en % '!BG45</f>
        <v>48.90825027468293</v>
      </c>
      <c r="BE4" s="12">
        <f>'suma puntuaciones en % '!BH45</f>
        <v>0.441366273404298</v>
      </c>
      <c r="BF4" s="12">
        <f>'suma puntuaciones en % '!BI45</f>
        <v>9.129224950643232</v>
      </c>
      <c r="BG4" s="12">
        <f>'suma puntuaciones en % '!BJ45</f>
        <v>4.418088440624905</v>
      </c>
      <c r="BH4" s="12">
        <f>'suma puntuaciones en % '!BK45</f>
        <v>14.43391539481514</v>
      </c>
      <c r="BI4" s="12">
        <f>'suma puntuaciones en % '!BL45</f>
        <v>0.5369828735621027</v>
      </c>
      <c r="BJ4" s="12">
        <f>'suma puntuaciones en % '!BM45</f>
        <v>0.16340713108031657</v>
      </c>
      <c r="BK4" s="12">
        <f>'suma puntuaciones en % '!BN45</f>
        <v>-4.93525028628994</v>
      </c>
      <c r="BL4" s="12">
        <f>'suma puntuaciones en % '!BO45</f>
        <v>10.998599574252427</v>
      </c>
      <c r="BM4" s="12">
        <f>'suma puntuaciones en % '!BP45</f>
        <v>12.36270758950908</v>
      </c>
      <c r="BN4" s="12">
        <f>'suma puntuaciones en % '!BQ45</f>
        <v>-0.8259171189902658</v>
      </c>
      <c r="BO4" s="12">
        <f>'suma puntuaciones en % '!BR45</f>
        <v>-0.8259171189902658</v>
      </c>
      <c r="BP4" s="12">
        <f>'suma puntuaciones en % '!BS45</f>
        <v>80.11196472750223</v>
      </c>
      <c r="BQ4" s="12">
        <f>'suma puntuaciones en % '!BT45</f>
        <v>35.91719330615989</v>
      </c>
      <c r="BR4" s="12">
        <f>'suma puntuaciones en % '!BU45</f>
        <v>21.813595921398086</v>
      </c>
      <c r="BS4" s="12">
        <f>'suma puntuaciones en % '!BV45</f>
        <v>16.897695848431322</v>
      </c>
      <c r="BT4" s="12">
        <f>'suma puntuaciones en % '!BW45</f>
        <v>19.81903114885533</v>
      </c>
      <c r="BU4" s="12">
        <f>'suma puntuaciones en % '!BX45</f>
        <v>28.71410379001175</v>
      </c>
      <c r="BV4" s="12">
        <f>'suma puntuaciones en % '!BY45</f>
        <v>55.155865266180946</v>
      </c>
      <c r="BW4" s="12">
        <f>'suma puntuaciones en % '!BZ45</f>
        <v>-9.418159196071397</v>
      </c>
      <c r="BX4" s="12">
        <f>'suma puntuaciones en % '!CA45</f>
        <v>-5.308826028771724</v>
      </c>
      <c r="BY4" s="12">
        <f>'suma puntuaciones en % '!CB45</f>
        <v>137.51412821812448</v>
      </c>
    </row>
    <row r="7" spans="2:9" ht="25.5" customHeight="1">
      <c r="B7" s="68" t="s">
        <v>347</v>
      </c>
      <c r="C7" s="68" t="s">
        <v>348</v>
      </c>
      <c r="D7" s="68" t="s">
        <v>349</v>
      </c>
      <c r="E7" s="68" t="s">
        <v>350</v>
      </c>
      <c r="F7" s="68"/>
      <c r="G7" s="68"/>
      <c r="H7" s="68" t="s">
        <v>351</v>
      </c>
      <c r="I7" s="68" t="s">
        <v>347</v>
      </c>
    </row>
    <row r="8" spans="2:9" s="12" customFormat="1" ht="12.75">
      <c r="B8" s="12" t="s">
        <v>352</v>
      </c>
      <c r="C8" s="12">
        <f>E4+M4+U4+AG4+AH4+AM4+AQ4+AY4+BK4+BP4</f>
        <v>362.89537891315547</v>
      </c>
      <c r="D8" s="12">
        <f>C8/10</f>
        <v>36.28953789131555</v>
      </c>
      <c r="E8" s="12">
        <f>D8-MIN($D$8:$D$25)</f>
        <v>41.22478817760549</v>
      </c>
      <c r="H8" s="12">
        <f>100*E8/MAX($E$8:$E$25)</f>
        <v>40.00269599418143</v>
      </c>
      <c r="I8" s="12" t="s">
        <v>353</v>
      </c>
    </row>
    <row r="9" spans="2:9" s="12" customFormat="1" ht="12.75">
      <c r="B9" s="12" t="s">
        <v>354</v>
      </c>
      <c r="C9" s="12">
        <f>B4+Q4+V4+AT4+BK5+BT4</f>
        <v>1.4623978163460656</v>
      </c>
      <c r="D9" s="12">
        <f>C9/6</f>
        <v>0.24373296939101094</v>
      </c>
      <c r="E9" s="12">
        <f>D9-MIN($D$8:$D$25)</f>
        <v>5.178983255680951</v>
      </c>
      <c r="H9" s="12">
        <f>100*E9/MAX($E$8:$E$25)</f>
        <v>5.025454390290928</v>
      </c>
      <c r="I9" s="12" t="s">
        <v>354</v>
      </c>
    </row>
    <row r="10" spans="2:9" s="12" customFormat="1" ht="12.75">
      <c r="B10" s="12" t="s">
        <v>355</v>
      </c>
      <c r="C10" s="12">
        <f>C4+G4+I4+Y4+AA4+AJ4+AN4+BD4+BG4+BN4+BO4+BW4</f>
        <v>107.6142795703318</v>
      </c>
      <c r="D10" s="12">
        <f>C10/12</f>
        <v>8.967856630860984</v>
      </c>
      <c r="E10" s="12">
        <f>D10-MIN($D$8:$D$25)</f>
        <v>13.903106917150925</v>
      </c>
      <c r="H10" s="12">
        <f>100*E10/MAX($E$8:$E$25)</f>
        <v>13.490954931904605</v>
      </c>
      <c r="I10" s="12" t="s">
        <v>355</v>
      </c>
    </row>
    <row r="11" spans="2:9" s="12" customFormat="1" ht="12.75">
      <c r="B11" s="12" t="s">
        <v>356</v>
      </c>
      <c r="C11" s="12">
        <f>D4+F4+H4+L4+P4+R4+T4+Z4+AC4+AU4+BE4+BH4+BM4</f>
        <v>94.68449250696588</v>
      </c>
      <c r="D11" s="12">
        <f>C11/13</f>
        <v>7.283422500535837</v>
      </c>
      <c r="E11" s="12">
        <f>D11-MIN($D$8:$D$25)</f>
        <v>12.218672786825778</v>
      </c>
      <c r="H11" s="12">
        <f>100*E11/MAX($E$8:$E$25)</f>
        <v>11.856455170563828</v>
      </c>
      <c r="I11" s="12" t="s">
        <v>356</v>
      </c>
    </row>
    <row r="12" spans="2:9" s="12" customFormat="1" ht="12.75">
      <c r="B12" s="12" t="s">
        <v>357</v>
      </c>
      <c r="C12" s="12">
        <f>J4+O4+AD4+AK4+AZ4+BJ4+BV4+BQ4</f>
        <v>68.35616686885807</v>
      </c>
      <c r="D12" s="12">
        <f>C12/8</f>
        <v>8.544520858607259</v>
      </c>
      <c r="E12" s="12">
        <f>D12-MIN($D$8:$D$25)</f>
        <v>13.4797711448972</v>
      </c>
      <c r="H12" s="12">
        <f>100*E12/MAX($E$8:$E$25)</f>
        <v>13.080168777516862</v>
      </c>
      <c r="I12" s="12" t="s">
        <v>358</v>
      </c>
    </row>
    <row r="13" spans="2:9" s="12" customFormat="1" ht="12.75">
      <c r="B13" s="12" t="s">
        <v>359</v>
      </c>
      <c r="C13" s="12">
        <f>K4+AL4</f>
        <v>8.91856342628164</v>
      </c>
      <c r="D13" s="12">
        <f>C13/2</f>
        <v>4.45928171314082</v>
      </c>
      <c r="E13" s="12">
        <f>D13-MIN($D$8:$D$25)</f>
        <v>9.394531999430761</v>
      </c>
      <c r="H13" s="12">
        <f>100*E13/MAX($E$8:$E$25)</f>
        <v>9.116034895359082</v>
      </c>
      <c r="I13" s="12" t="s">
        <v>359</v>
      </c>
    </row>
    <row r="14" spans="2:9" s="12" customFormat="1" ht="12.75">
      <c r="B14" s="12" t="s">
        <v>360</v>
      </c>
      <c r="C14" s="12">
        <f>BB4</f>
        <v>5.695117152784808</v>
      </c>
      <c r="D14" s="12">
        <f>C14/1</f>
        <v>5.695117152784808</v>
      </c>
      <c r="E14" s="12">
        <f>D14-MIN($D$8:$D$25)</f>
        <v>10.630367439074748</v>
      </c>
      <c r="H14" s="12">
        <f>100*E14/MAX($E$8:$E$25)</f>
        <v>10.315234492890779</v>
      </c>
      <c r="I14" s="12" t="s">
        <v>360</v>
      </c>
    </row>
    <row r="15" spans="2:9" s="12" customFormat="1" ht="12.75">
      <c r="B15" s="12" t="s">
        <v>361</v>
      </c>
      <c r="C15" s="12">
        <f>BY4+BS4</f>
        <v>154.4118240665558</v>
      </c>
      <c r="D15" s="12">
        <f>C15/2</f>
        <v>77.2059120332779</v>
      </c>
      <c r="E15" s="12">
        <f>D15-MIN($D$8:$D$25)</f>
        <v>82.14116231956784</v>
      </c>
      <c r="H15" s="12">
        <f>100*E15/MAX($E$8:$E$25)</f>
        <v>79.70612076215258</v>
      </c>
      <c r="I15" s="12" t="s">
        <v>362</v>
      </c>
    </row>
    <row r="16" spans="2:9" s="12" customFormat="1" ht="12.75">
      <c r="B16" s="12" t="s">
        <v>363</v>
      </c>
      <c r="C16" s="12">
        <f>S4</f>
        <v>10.651764949732375</v>
      </c>
      <c r="D16" s="12">
        <f>C16/1</f>
        <v>10.651764949732375</v>
      </c>
      <c r="E16" s="12">
        <f>D16-MIN($D$8:$D$25)</f>
        <v>15.587015236022314</v>
      </c>
      <c r="H16" s="12">
        <f>100*E16/MAX($E$8:$E$25)</f>
        <v>15.124944469259649</v>
      </c>
      <c r="I16" s="12" t="s">
        <v>363</v>
      </c>
    </row>
    <row r="17" spans="2:9" s="12" customFormat="1" ht="12.75">
      <c r="B17" s="12" t="s">
        <v>364</v>
      </c>
      <c r="C17" s="12">
        <f>N4+AS4+BF4</f>
        <v>25.965939967643948</v>
      </c>
      <c r="D17" s="12">
        <f>C17/3</f>
        <v>8.655313322547983</v>
      </c>
      <c r="E17" s="12">
        <f>D17-MIN($D$8:$D$25)</f>
        <v>13.590563608837922</v>
      </c>
      <c r="H17" s="12">
        <f>100*E17/MAX($E$8:$E$25)</f>
        <v>13.187676843643802</v>
      </c>
      <c r="I17" s="12" t="s">
        <v>365</v>
      </c>
    </row>
    <row r="18" spans="2:9" s="12" customFormat="1" ht="12.75">
      <c r="B18" s="12" t="s">
        <v>366</v>
      </c>
      <c r="C18" s="12">
        <f>BI4+AW4</f>
        <v>0.0846414970536209</v>
      </c>
      <c r="D18" s="12">
        <f>C18/2</f>
        <v>0.04232074852681045</v>
      </c>
      <c r="E18" s="12">
        <f>D18-MIN($D$8:$D$25)</f>
        <v>4.977571034816751</v>
      </c>
      <c r="H18" s="12">
        <f>100*E18/MAX($E$8:$E$25)</f>
        <v>4.83001295330811</v>
      </c>
      <c r="I18" s="12" t="s">
        <v>366</v>
      </c>
    </row>
    <row r="19" spans="2:9" s="12" customFormat="1" ht="12.75">
      <c r="B19" s="12" t="s">
        <v>367</v>
      </c>
      <c r="C19" s="12">
        <f>AX4+BC4+BA4+BX4</f>
        <v>46.89200703602652</v>
      </c>
      <c r="D19" s="12">
        <f>C19/4</f>
        <v>11.72300175900663</v>
      </c>
      <c r="E19" s="12">
        <f>D19-MIN($D$8:$D$25)</f>
        <v>16.65825204529657</v>
      </c>
      <c r="H19" s="12">
        <f>100*E19/MAX($E$8:$E$25)</f>
        <v>16.164424896291987</v>
      </c>
      <c r="I19" s="12" t="s">
        <v>367</v>
      </c>
    </row>
    <row r="20" spans="2:9" s="12" customFormat="1" ht="12.75">
      <c r="B20" s="12" t="s">
        <v>368</v>
      </c>
      <c r="C20" s="12">
        <f>AE4</f>
        <v>19.846671692814724</v>
      </c>
      <c r="D20" s="12">
        <f>C20/1</f>
        <v>19.846671692814724</v>
      </c>
      <c r="E20" s="12">
        <f>D20-MIN($D$8:$D$25)</f>
        <v>24.781921979104663</v>
      </c>
      <c r="H20" s="12">
        <f>100*E20/MAX($E$8:$E$25)</f>
        <v>24.04727191831088</v>
      </c>
      <c r="I20" s="12" t="s">
        <v>368</v>
      </c>
    </row>
    <row r="21" spans="2:9" s="12" customFormat="1" ht="12.75">
      <c r="B21" s="12" t="s">
        <v>369</v>
      </c>
      <c r="C21" s="12">
        <f>W4+BU4+BR4</f>
        <v>79.2307265986325</v>
      </c>
      <c r="D21" s="12">
        <f>C21/3</f>
        <v>26.410242199544168</v>
      </c>
      <c r="E21" s="12">
        <f>D21-MIN($D$8:$D$25)</f>
        <v>31.345492485834107</v>
      </c>
      <c r="H21" s="12">
        <f>100*E21/MAX($E$8:$E$25)</f>
        <v>30.416268030210947</v>
      </c>
      <c r="I21" s="12" t="s">
        <v>369</v>
      </c>
    </row>
    <row r="22" spans="2:9" s="12" customFormat="1" ht="12.75">
      <c r="B22" s="12" t="s">
        <v>370</v>
      </c>
      <c r="C22" s="12">
        <f>AI4</f>
        <v>5.618264438820579</v>
      </c>
      <c r="D22" s="12">
        <f>C22/1</f>
        <v>5.618264438820579</v>
      </c>
      <c r="E22" s="12">
        <f>D22-MIN($D$8:$D$25)</f>
        <v>10.553514725110519</v>
      </c>
      <c r="H22" s="12">
        <f>100*E22/MAX($E$8:$E$25)</f>
        <v>10.24066004656994</v>
      </c>
      <c r="I22" s="12" t="s">
        <v>370</v>
      </c>
    </row>
    <row r="23" spans="2:9" s="12" customFormat="1" ht="12.75">
      <c r="B23" s="12" t="s">
        <v>371</v>
      </c>
      <c r="C23" s="12">
        <f>AO4+AP4</f>
        <v>196.23954852811983</v>
      </c>
      <c r="D23" s="12">
        <f>C23/2</f>
        <v>98.11977426405991</v>
      </c>
      <c r="E23" s="12">
        <f>D23-MIN($D$8:$D$25)</f>
        <v>103.05502455034986</v>
      </c>
      <c r="H23" s="12">
        <f>100*E23/MAX($E$8:$E$25)</f>
        <v>100</v>
      </c>
      <c r="I23" s="12" t="s">
        <v>371</v>
      </c>
    </row>
    <row r="24" spans="2:9" s="12" customFormat="1" ht="12.75">
      <c r="B24" s="12" t="s">
        <v>372</v>
      </c>
      <c r="C24" s="12">
        <f>AV4</f>
        <v>-4.93525028628994</v>
      </c>
      <c r="D24" s="12">
        <f>C24/1</f>
        <v>-4.93525028628994</v>
      </c>
      <c r="E24" s="12">
        <f>D24-MIN($D$8:$D$25)</f>
        <v>0</v>
      </c>
      <c r="H24" s="12">
        <f>100*E24/MAX($E$8:$E$25)</f>
        <v>0</v>
      </c>
      <c r="I24" s="12" t="s">
        <v>372</v>
      </c>
    </row>
    <row r="25" spans="2:9" s="12" customFormat="1" ht="12.75">
      <c r="B25" s="12" t="s">
        <v>373</v>
      </c>
      <c r="C25" s="12">
        <f>AB4+X4+AR4</f>
        <v>72.22453540229672</v>
      </c>
      <c r="D25" s="12">
        <f>C25/3</f>
        <v>24.074845134098908</v>
      </c>
      <c r="E25" s="12">
        <f>D25-MIN($D$8:$D$25)</f>
        <v>29.010095420388847</v>
      </c>
      <c r="H25" s="12">
        <f>100*E25/MAX($E$8:$E$25)</f>
        <v>28.15010286685761</v>
      </c>
      <c r="I25" s="12" t="s">
        <v>374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CE43"/>
  <sheetViews>
    <sheetView workbookViewId="0" topLeftCell="Y1">
      <selection activeCell="AE23" sqref="AE23"/>
    </sheetView>
  </sheetViews>
  <sheetFormatPr defaultColWidth="12.57421875" defaultRowHeight="18" customHeight="1"/>
  <cols>
    <col min="1" max="1" width="11.57421875" style="0" customWidth="1"/>
    <col min="2" max="2" width="36.57421875" style="0" customWidth="1"/>
    <col min="3" max="3" width="41.421875" style="0" customWidth="1"/>
    <col min="4" max="4" width="64.140625" style="0" customWidth="1"/>
    <col min="5" max="16384" width="11.57421875" style="0" customWidth="1"/>
  </cols>
  <sheetData>
    <row r="2" spans="2:12" ht="18" customHeight="1">
      <c r="B2" s="7" t="s">
        <v>375</v>
      </c>
      <c r="C2" s="7"/>
      <c r="D2" s="7"/>
      <c r="E2" s="7"/>
      <c r="F2" s="7"/>
      <c r="G2" s="7"/>
      <c r="H2" s="7"/>
      <c r="I2" s="7"/>
      <c r="J2" s="7"/>
      <c r="K2" s="7"/>
      <c r="L2" s="7"/>
    </row>
    <row r="3" spans="2:12" ht="12.75" customHeight="1">
      <c r="B3" s="8" t="s">
        <v>376</v>
      </c>
      <c r="C3" s="8"/>
      <c r="D3" s="8"/>
      <c r="E3" s="8"/>
      <c r="F3" s="8"/>
      <c r="G3" s="8"/>
      <c r="H3" s="8"/>
      <c r="I3" s="8"/>
      <c r="J3" s="8"/>
      <c r="K3" s="8"/>
      <c r="L3" s="8"/>
    </row>
    <row r="5" spans="5:83" ht="12.75" customHeight="1">
      <c r="E5" s="10" t="str">
        <f>ListadoUniversidades!$C$6</f>
        <v>UA</v>
      </c>
      <c r="F5" s="10" t="str">
        <f>ListadoUniversidades!$C$7</f>
        <v>UAB</v>
      </c>
      <c r="G5" s="69" t="str">
        <f>ListadoUniversidades!$C$8</f>
        <v>UAH</v>
      </c>
      <c r="H5" s="69" t="str">
        <f>ListadoUniversidades!$C$9</f>
        <v>UAL</v>
      </c>
      <c r="I5" s="69" t="str">
        <f>ListadoUniversidades!$C$10</f>
        <v>UAM</v>
      </c>
      <c r="J5" s="69" t="str">
        <f>ListadoUniversidades!$C$11</f>
        <v>UAO</v>
      </c>
      <c r="K5" s="69" t="str">
        <f>ListadoUniversidades!$C$12</f>
        <v>UAX</v>
      </c>
      <c r="L5" s="69" t="str">
        <f>ListadoUniversidades!$C$13</f>
        <v>UB</v>
      </c>
      <c r="M5" s="10" t="str">
        <f>ListadoUniversidades!$C$14</f>
        <v>UBU</v>
      </c>
      <c r="N5" s="69" t="str">
        <f>ListadoUniversidades!$C$15</f>
        <v>UC</v>
      </c>
      <c r="O5" s="69" t="str">
        <f>ListadoUniversidades!$C$16</f>
        <v>UC3M</v>
      </c>
      <c r="P5" s="69" t="str">
        <f>ListadoUniversidades!$C$17</f>
        <v>UCA</v>
      </c>
      <c r="Q5" s="69" t="str">
        <f>ListadoUniversidades!$C$18</f>
        <v>UCAM</v>
      </c>
      <c r="R5" s="69" t="str">
        <f>ListadoUniversidades!$C$19</f>
        <v>UCAV</v>
      </c>
      <c r="S5" s="69" t="str">
        <f>ListadoUniversidades!$C$20</f>
        <v>CEU-USP</v>
      </c>
      <c r="T5" s="69" t="str">
        <f>ListadoUniversidades!$C$21</f>
        <v>UCHCEU</v>
      </c>
      <c r="U5" s="69" t="str">
        <f>ListadoUniversidades!$C$22</f>
        <v>UCJC</v>
      </c>
      <c r="V5" s="69" t="str">
        <f>ListadoUniversidades!$C$23</f>
        <v>UCLM</v>
      </c>
      <c r="W5" s="69" t="str">
        <f>ListadoUniversidades!$C$24</f>
        <v>UCM</v>
      </c>
      <c r="X5" s="69" t="str">
        <f>ListadoUniversidades!$C$25</f>
        <v>UCO</v>
      </c>
      <c r="Y5" s="69" t="str">
        <f>ListadoUniversidades!$C$26</f>
        <v>UCV</v>
      </c>
      <c r="Z5" s="69" t="str">
        <f>ListadoUniversidades!$C$27</f>
        <v>UDC</v>
      </c>
      <c r="AA5" s="69" t="str">
        <f>ListadoUniversidades!$C$28</f>
        <v>UDEUSTO</v>
      </c>
      <c r="AB5" s="69" t="str">
        <f>ListadoUniversidades!$C$29</f>
        <v>UDG</v>
      </c>
      <c r="AC5" s="69" t="str">
        <f>ListadoUniversidades!$C$30</f>
        <v>UDIMA</v>
      </c>
      <c r="AD5" s="69" t="str">
        <f>ListadoUniversidades!$C$31</f>
        <v>UDL</v>
      </c>
      <c r="AE5" s="69" t="str">
        <f>ListadoUniversidades!$C$32</f>
        <v>EHU</v>
      </c>
      <c r="AF5" s="69" t="str">
        <f>ListadoUniversidades!$C$33</f>
        <v>UEM</v>
      </c>
      <c r="AG5" s="69" t="str">
        <f>ListadoUniversidades!$C$34</f>
        <v>UEMC</v>
      </c>
      <c r="AH5" s="69" t="str">
        <f>ListadoUniversidades!$C$35</f>
        <v>UEX</v>
      </c>
      <c r="AI5" s="69" t="str">
        <f>ListadoUniversidades!$C$36</f>
        <v>UFV</v>
      </c>
      <c r="AJ5" s="69" t="str">
        <f>ListadoUniversidades!$C$37</f>
        <v>UGR</v>
      </c>
      <c r="AK5" s="69" t="str">
        <f>ListadoUniversidades!$C$38</f>
        <v>UHU</v>
      </c>
      <c r="AL5" s="69" t="str">
        <f>ListadoUniversidades!$C$39</f>
        <v>UIB</v>
      </c>
      <c r="AM5" s="69" t="str">
        <f>ListadoUniversidades!$C$40</f>
        <v>UIC</v>
      </c>
      <c r="AN5" s="69" t="str">
        <f>ListadoUniversidades!$C$41</f>
        <v>IE</v>
      </c>
      <c r="AO5" s="69" t="str">
        <f>ListadoUniversidades!$C$42</f>
        <v>UIMP</v>
      </c>
      <c r="AP5" s="69" t="str">
        <f>ListadoUniversidades!$C$43</f>
        <v>UJA</v>
      </c>
      <c r="AQ5" s="69" t="str">
        <f>ListadoUniversidades!$C$44</f>
        <v>UJI</v>
      </c>
      <c r="AR5" s="69" t="str">
        <f>ListadoUniversidades!$C$45</f>
        <v>ULL</v>
      </c>
      <c r="AS5" s="69" t="str">
        <f>ListadoUniversidades!$C$46</f>
        <v>ULPGC</v>
      </c>
      <c r="AT5" s="69" t="str">
        <f>ListadoUniversidades!$C$47</f>
        <v>UMA</v>
      </c>
      <c r="AU5" s="69" t="str">
        <f>ListadoUniversidades!$C$48</f>
        <v>MU</v>
      </c>
      <c r="AV5" s="69" t="str">
        <f>ListadoUniversidades!$C$49</f>
        <v>UM</v>
      </c>
      <c r="AW5" s="69" t="str">
        <f>ListadoUniversidades!$C$50</f>
        <v>UMH</v>
      </c>
      <c r="AX5" s="69" t="str">
        <f>ListadoUniversidades!$C$51</f>
        <v>UNEBRIJA</v>
      </c>
      <c r="AY5" s="69" t="str">
        <f>ListadoUniversidades!$C$52</f>
        <v>UNIRIOJA</v>
      </c>
      <c r="AZ5" s="69" t="str">
        <f>ListadoUniversidades!$C$53</f>
        <v>UNAV</v>
      </c>
      <c r="BA5" s="69" t="str">
        <f>ListadoUniversidades!$C$54</f>
        <v>UNED</v>
      </c>
      <c r="BB5" s="69" t="str">
        <f>ListadoUniversidades!$C$55</f>
        <v>UNIA</v>
      </c>
      <c r="BC5" s="69" t="str">
        <f>ListadoUniversidades!$C$56</f>
        <v>UNILEON</v>
      </c>
      <c r="BD5" s="69" t="str">
        <f>ListadoUniversidades!$C$57</f>
        <v>UNIR</v>
      </c>
      <c r="BE5" s="69" t="str">
        <f>ListadoUniversidades!$C$58</f>
        <v>UNIOVI</v>
      </c>
      <c r="BF5" s="69" t="str">
        <f>ListadoUniversidades!$C$59</f>
        <v>UOC</v>
      </c>
      <c r="BG5" s="69" t="str">
        <f>ListadoUniversidades!$C$60</f>
        <v>UPC</v>
      </c>
      <c r="BH5" s="69" t="str">
        <f>ListadoUniversidades!$C$61</f>
        <v>UPCOMILLAS</v>
      </c>
      <c r="BI5" s="69" t="str">
        <f>ListadoUniversidades!$C$62</f>
        <v>UPCT</v>
      </c>
      <c r="BJ5" s="69" t="str">
        <f>ListadoUniversidades!$C$63</f>
        <v>UPF</v>
      </c>
      <c r="BK5" s="69" t="str">
        <f>ListadoUniversidades!$C$64</f>
        <v>UPM</v>
      </c>
      <c r="BL5" s="69" t="str">
        <f>ListadoUniversidades!$C$65</f>
        <v>UPNA</v>
      </c>
      <c r="BM5" s="69" t="str">
        <f>ListadoUniversidades!$C$66</f>
        <v>UPSA</v>
      </c>
      <c r="BN5" s="69" t="str">
        <f>ListadoUniversidades!$C$67</f>
        <v>UPO</v>
      </c>
      <c r="BO5" s="69" t="str">
        <f>ListadoUniversidades!$C$68</f>
        <v>UPV</v>
      </c>
      <c r="BP5" s="69" t="str">
        <f>ListadoUniversidades!$C$69</f>
        <v>URJC</v>
      </c>
      <c r="BQ5" s="69" t="str">
        <f>ListadoUniversidades!$C$70</f>
        <v>URL</v>
      </c>
      <c r="BR5" s="69" t="str">
        <f>ListadoUniversidades!$C$71</f>
        <v>URV</v>
      </c>
      <c r="BS5" s="69" t="str">
        <f>ListadoUniversidades!$C$72</f>
        <v>US</v>
      </c>
      <c r="BT5" s="69" t="str">
        <f>ListadoUniversidades!$C$73</f>
        <v>USAL</v>
      </c>
      <c r="BU5" s="69" t="str">
        <f>ListadoUniversidades!$C$74</f>
        <v>USC</v>
      </c>
      <c r="BV5" s="69" t="str">
        <f>ListadoUniversidades!$C$75</f>
        <v>USJ</v>
      </c>
      <c r="BW5" s="69" t="str">
        <f>ListadoUniversidades!$C$76</f>
        <v>UV (Valencia)</v>
      </c>
      <c r="BX5" s="69" t="str">
        <f>ListadoUniversidades!$C$77</f>
        <v>UV</v>
      </c>
      <c r="BY5" s="69" t="str">
        <f>ListadoUniversidades!$C$78</f>
        <v>UVA (Valladolid)</v>
      </c>
      <c r="BZ5" s="69" t="str">
        <f>ListadoUniversidades!$C$79</f>
        <v>UVIC</v>
      </c>
      <c r="CA5" s="69" t="str">
        <f>ListadoUniversidades!$C$80</f>
        <v>VIU</v>
      </c>
      <c r="CB5" s="69" t="str">
        <f>ListadoUniversidades!$C$81</f>
        <v>UZ</v>
      </c>
      <c r="CD5" t="s">
        <v>377</v>
      </c>
      <c r="CE5" t="s">
        <v>378</v>
      </c>
    </row>
    <row r="6" spans="2:4" ht="12.75" customHeight="1">
      <c r="B6" s="70" t="str">
        <f>Pesos!B7</f>
        <v>Dimensión</v>
      </c>
      <c r="C6" s="70" t="str">
        <f>Pesos!C7</f>
        <v>Criterio específico</v>
      </c>
      <c r="D6" s="70" t="str">
        <f>Pesos!D7</f>
        <v>Indicador</v>
      </c>
    </row>
    <row r="7" spans="2:83" ht="12.75" customHeight="1">
      <c r="B7" s="70" t="str">
        <f>Pesos!B8</f>
        <v>Producción</v>
      </c>
      <c r="C7" s="28" t="str">
        <f>Pesos!C8</f>
        <v>Uso OCW</v>
      </c>
      <c r="D7" s="28" t="str">
        <f>Pesos!D8</f>
        <v>¿Tienen sección de OpenCourseWare para ofrecer material docente?</v>
      </c>
      <c r="E7" s="71">
        <v>1</v>
      </c>
      <c r="F7" s="71">
        <v>1</v>
      </c>
      <c r="G7" s="71">
        <v>0</v>
      </c>
      <c r="H7" s="71">
        <v>0</v>
      </c>
      <c r="I7" s="71">
        <v>1</v>
      </c>
      <c r="J7" s="71">
        <v>0</v>
      </c>
      <c r="K7" s="71">
        <v>0</v>
      </c>
      <c r="L7" s="71">
        <v>0</v>
      </c>
      <c r="M7" s="71">
        <v>0</v>
      </c>
      <c r="N7" s="71">
        <v>1</v>
      </c>
      <c r="O7" s="71">
        <v>1</v>
      </c>
      <c r="P7" s="71">
        <v>1</v>
      </c>
      <c r="Q7" s="71">
        <v>0</v>
      </c>
      <c r="R7" s="71">
        <v>0</v>
      </c>
      <c r="S7" s="71">
        <v>1</v>
      </c>
      <c r="T7" s="71">
        <v>0</v>
      </c>
      <c r="U7" s="71">
        <v>0</v>
      </c>
      <c r="V7" s="71">
        <v>0</v>
      </c>
      <c r="W7" s="71">
        <v>1</v>
      </c>
      <c r="X7" s="71">
        <v>0</v>
      </c>
      <c r="Y7" s="71">
        <v>0</v>
      </c>
      <c r="Z7" s="71">
        <v>0</v>
      </c>
      <c r="AA7" s="71">
        <v>0</v>
      </c>
      <c r="AB7" s="71">
        <v>1</v>
      </c>
      <c r="AC7" s="71">
        <v>0</v>
      </c>
      <c r="AD7" s="71">
        <v>1</v>
      </c>
      <c r="AE7" s="71">
        <v>1</v>
      </c>
      <c r="AF7" s="71">
        <v>0</v>
      </c>
      <c r="AG7" s="71">
        <v>0</v>
      </c>
      <c r="AH7" s="71">
        <v>1</v>
      </c>
      <c r="AI7" s="71">
        <v>1</v>
      </c>
      <c r="AJ7" s="71">
        <v>1</v>
      </c>
      <c r="AK7" s="71">
        <v>1</v>
      </c>
      <c r="AL7" s="71">
        <v>1</v>
      </c>
      <c r="AM7" s="71">
        <v>0</v>
      </c>
      <c r="AN7" s="71">
        <v>1</v>
      </c>
      <c r="AO7" s="71">
        <v>0</v>
      </c>
      <c r="AP7" s="71">
        <v>1</v>
      </c>
      <c r="AQ7" s="71">
        <v>1</v>
      </c>
      <c r="AR7" s="71">
        <v>1</v>
      </c>
      <c r="AS7" s="71">
        <v>1</v>
      </c>
      <c r="AT7" s="71">
        <v>1</v>
      </c>
      <c r="AU7" s="71">
        <v>0</v>
      </c>
      <c r="AV7" s="71">
        <v>1</v>
      </c>
      <c r="AW7" s="71">
        <v>0</v>
      </c>
      <c r="AX7" s="71">
        <v>0</v>
      </c>
      <c r="AY7" s="71">
        <v>0</v>
      </c>
      <c r="AZ7" s="71">
        <v>1</v>
      </c>
      <c r="BA7" s="71">
        <v>1</v>
      </c>
      <c r="BB7" s="71">
        <v>1</v>
      </c>
      <c r="BC7" s="71">
        <v>0</v>
      </c>
      <c r="BD7" s="71">
        <v>0</v>
      </c>
      <c r="BE7" s="71">
        <v>1</v>
      </c>
      <c r="BF7" s="71">
        <v>1</v>
      </c>
      <c r="BG7" s="71">
        <v>1</v>
      </c>
      <c r="BH7" s="71">
        <v>0</v>
      </c>
      <c r="BI7" s="71">
        <v>1</v>
      </c>
      <c r="BJ7" s="71">
        <v>0</v>
      </c>
      <c r="BK7" s="71">
        <v>1</v>
      </c>
      <c r="BL7" s="71">
        <v>1</v>
      </c>
      <c r="BM7" s="71">
        <v>0</v>
      </c>
      <c r="BN7" s="71">
        <v>0</v>
      </c>
      <c r="BO7" s="71">
        <v>1</v>
      </c>
      <c r="BP7" s="71">
        <v>1</v>
      </c>
      <c r="BQ7" s="71">
        <v>0</v>
      </c>
      <c r="BR7" s="71">
        <v>0</v>
      </c>
      <c r="BS7" s="71">
        <v>1</v>
      </c>
      <c r="BT7" s="71">
        <v>1</v>
      </c>
      <c r="BU7" s="71">
        <v>1</v>
      </c>
      <c r="BV7" s="71">
        <v>0</v>
      </c>
      <c r="BW7" s="71">
        <v>1</v>
      </c>
      <c r="BX7" s="71">
        <v>0</v>
      </c>
      <c r="BY7" s="71">
        <v>1</v>
      </c>
      <c r="BZ7" s="71">
        <v>0</v>
      </c>
      <c r="CA7" s="71">
        <v>0</v>
      </c>
      <c r="CB7" s="71">
        <v>1</v>
      </c>
      <c r="CD7" s="12">
        <f>AVERAGE(E7:CB7)</f>
        <v>0.5263157894736842</v>
      </c>
      <c r="CE7" s="12">
        <f>STDEV(E7:CB7)</f>
        <v>0.5026246899500345</v>
      </c>
    </row>
    <row r="8" spans="2:83" ht="12.75" customHeight="1">
      <c r="B8" s="70">
        <f>Pesos!B9</f>
        <v>0</v>
      </c>
      <c r="C8" s="28" t="str">
        <f>Pesos!C9</f>
        <v>Participación CuSL</v>
      </c>
      <c r="D8" s="28" t="str">
        <f>Pesos!D9</f>
        <v>Número de alumnos inscritos en el VI Concurso Universitario de Software Libre (presente año académico)</v>
      </c>
      <c r="E8" s="71">
        <v>1</v>
      </c>
      <c r="F8" s="71">
        <v>1</v>
      </c>
      <c r="G8" s="71">
        <v>1</v>
      </c>
      <c r="H8" s="71">
        <v>2</v>
      </c>
      <c r="I8" s="71">
        <v>0</v>
      </c>
      <c r="J8" s="71">
        <v>0</v>
      </c>
      <c r="K8" s="71">
        <v>0</v>
      </c>
      <c r="L8" s="71">
        <v>0</v>
      </c>
      <c r="M8" s="71">
        <v>0</v>
      </c>
      <c r="N8" s="71">
        <v>0</v>
      </c>
      <c r="O8" s="71">
        <v>0</v>
      </c>
      <c r="P8" s="71">
        <v>13</v>
      </c>
      <c r="Q8" s="71">
        <v>0</v>
      </c>
      <c r="R8" s="71">
        <v>0</v>
      </c>
      <c r="S8" s="71">
        <v>0</v>
      </c>
      <c r="T8" s="71">
        <v>0</v>
      </c>
      <c r="U8" s="71">
        <v>0</v>
      </c>
      <c r="V8" s="71">
        <v>15</v>
      </c>
      <c r="W8" s="71">
        <v>0</v>
      </c>
      <c r="X8" s="71">
        <v>0</v>
      </c>
      <c r="Y8" s="71">
        <v>0</v>
      </c>
      <c r="Z8" s="71">
        <v>1</v>
      </c>
      <c r="AA8" s="71">
        <v>0</v>
      </c>
      <c r="AB8" s="71">
        <v>0</v>
      </c>
      <c r="AC8" s="71">
        <v>0</v>
      </c>
      <c r="AD8" s="71">
        <v>0</v>
      </c>
      <c r="AE8" s="71">
        <v>0</v>
      </c>
      <c r="AF8" s="71">
        <v>0</v>
      </c>
      <c r="AG8" s="71">
        <v>0</v>
      </c>
      <c r="AH8" s="71">
        <v>3</v>
      </c>
      <c r="AI8" s="71">
        <v>0</v>
      </c>
      <c r="AJ8" s="71">
        <v>17</v>
      </c>
      <c r="AK8" s="71">
        <v>2</v>
      </c>
      <c r="AL8" s="71">
        <v>0</v>
      </c>
      <c r="AM8" s="71">
        <v>0</v>
      </c>
      <c r="AN8" s="71">
        <v>0</v>
      </c>
      <c r="AO8" s="71">
        <v>0</v>
      </c>
      <c r="AP8" s="71">
        <v>0</v>
      </c>
      <c r="AQ8" s="71">
        <v>0</v>
      </c>
      <c r="AR8" s="71">
        <v>5</v>
      </c>
      <c r="AS8" s="71">
        <v>0</v>
      </c>
      <c r="AT8" s="71">
        <v>3</v>
      </c>
      <c r="AU8" s="71">
        <v>0</v>
      </c>
      <c r="AV8" s="71" t="s">
        <v>379</v>
      </c>
      <c r="AW8" s="71">
        <v>0</v>
      </c>
      <c r="AX8" s="71">
        <v>0</v>
      </c>
      <c r="AY8" s="71">
        <v>0</v>
      </c>
      <c r="AZ8" s="71">
        <v>0</v>
      </c>
      <c r="BA8" s="71">
        <v>5</v>
      </c>
      <c r="BB8" s="71">
        <v>0</v>
      </c>
      <c r="BC8" s="71">
        <v>0</v>
      </c>
      <c r="BD8" s="71">
        <v>0</v>
      </c>
      <c r="BE8" s="71">
        <v>1</v>
      </c>
      <c r="BF8" s="71">
        <v>0</v>
      </c>
      <c r="BG8" s="71">
        <v>0</v>
      </c>
      <c r="BH8" s="71">
        <v>0</v>
      </c>
      <c r="BI8" s="71">
        <v>1</v>
      </c>
      <c r="BJ8" s="71">
        <v>0</v>
      </c>
      <c r="BK8" s="71">
        <v>1</v>
      </c>
      <c r="BL8" s="71">
        <v>1</v>
      </c>
      <c r="BM8" s="71">
        <v>1</v>
      </c>
      <c r="BN8" s="71">
        <v>0</v>
      </c>
      <c r="BO8" s="71">
        <v>0</v>
      </c>
      <c r="BP8" s="71">
        <v>2</v>
      </c>
      <c r="BQ8" s="71">
        <v>0</v>
      </c>
      <c r="BR8" s="71">
        <v>0</v>
      </c>
      <c r="BS8" s="71">
        <v>14</v>
      </c>
      <c r="BT8" s="71">
        <v>0</v>
      </c>
      <c r="BU8" s="71">
        <v>0</v>
      </c>
      <c r="BV8" s="71">
        <v>0</v>
      </c>
      <c r="BW8" s="71">
        <v>1</v>
      </c>
      <c r="BX8" s="71">
        <v>1</v>
      </c>
      <c r="BY8" s="71">
        <v>1</v>
      </c>
      <c r="BZ8" s="71">
        <v>0</v>
      </c>
      <c r="CA8" s="71">
        <v>0</v>
      </c>
      <c r="CB8" s="71">
        <v>2</v>
      </c>
      <c r="CD8" s="12">
        <f>AVERAGE(E8:CB8)</f>
        <v>1.2666666666666666</v>
      </c>
      <c r="CE8" s="12">
        <f>STDEV(E8:CB8)</f>
        <v>3.398462821563529</v>
      </c>
    </row>
    <row r="9" spans="2:83" ht="12.75" customHeight="1">
      <c r="B9" s="70">
        <f>Pesos!B10</f>
        <v>0</v>
      </c>
      <c r="C9" s="28" t="str">
        <f>Pesos!C10</f>
        <v>Participación GsoC</v>
      </c>
      <c r="D9" s="28" t="str">
        <f>Pesos!D10</f>
        <v>Número de alumnos inscritos en el Google Summer of Code del periodo 2005 &amp;mdash; 2010</v>
      </c>
      <c r="E9" s="71">
        <v>1</v>
      </c>
      <c r="F9" s="71">
        <v>2</v>
      </c>
      <c r="G9" s="71">
        <v>3</v>
      </c>
      <c r="H9" s="71">
        <v>5</v>
      </c>
      <c r="I9" s="71">
        <v>2</v>
      </c>
      <c r="J9" s="71">
        <v>0</v>
      </c>
      <c r="K9" s="71">
        <v>0</v>
      </c>
      <c r="L9" s="71">
        <v>0</v>
      </c>
      <c r="M9" s="71">
        <v>0</v>
      </c>
      <c r="N9" s="71">
        <v>0</v>
      </c>
      <c r="O9" s="71">
        <v>2</v>
      </c>
      <c r="P9" s="71">
        <v>0</v>
      </c>
      <c r="Q9" s="71">
        <v>0</v>
      </c>
      <c r="R9" s="71">
        <v>0</v>
      </c>
      <c r="S9" s="71">
        <v>0</v>
      </c>
      <c r="T9" s="71">
        <v>0</v>
      </c>
      <c r="U9" s="71">
        <v>0</v>
      </c>
      <c r="V9" s="71">
        <v>0</v>
      </c>
      <c r="W9" s="71">
        <v>8</v>
      </c>
      <c r="X9" s="71">
        <v>0</v>
      </c>
      <c r="Y9" s="71">
        <v>0</v>
      </c>
      <c r="Z9" s="71">
        <v>4</v>
      </c>
      <c r="AA9" s="71">
        <v>2</v>
      </c>
      <c r="AB9" s="71">
        <v>0</v>
      </c>
      <c r="AC9" s="71">
        <v>0</v>
      </c>
      <c r="AD9" s="71">
        <v>0</v>
      </c>
      <c r="AE9" s="71">
        <v>4</v>
      </c>
      <c r="AF9" s="71">
        <v>0</v>
      </c>
      <c r="AG9" s="71">
        <v>0</v>
      </c>
      <c r="AH9" s="71">
        <v>0</v>
      </c>
      <c r="AI9" s="71">
        <v>1</v>
      </c>
      <c r="AJ9" s="71">
        <v>4</v>
      </c>
      <c r="AK9" s="71">
        <v>0</v>
      </c>
      <c r="AL9" s="71">
        <v>0</v>
      </c>
      <c r="AM9" s="71">
        <v>0</v>
      </c>
      <c r="AN9" s="71">
        <v>0</v>
      </c>
      <c r="AO9" s="71">
        <v>0</v>
      </c>
      <c r="AP9" s="71">
        <v>0</v>
      </c>
      <c r="AQ9" s="71">
        <v>2</v>
      </c>
      <c r="AR9" s="71">
        <v>1</v>
      </c>
      <c r="AS9" s="71">
        <v>1</v>
      </c>
      <c r="AT9" s="71">
        <v>0</v>
      </c>
      <c r="AU9" s="71">
        <v>0</v>
      </c>
      <c r="AV9" s="71" t="s">
        <v>380</v>
      </c>
      <c r="AW9" s="71">
        <v>0</v>
      </c>
      <c r="AX9" s="71">
        <v>1</v>
      </c>
      <c r="AY9" s="71">
        <v>0</v>
      </c>
      <c r="AZ9" s="71">
        <v>0</v>
      </c>
      <c r="BA9" s="71">
        <v>6</v>
      </c>
      <c r="BB9" s="71">
        <v>0</v>
      </c>
      <c r="BC9" s="71">
        <v>1</v>
      </c>
      <c r="BD9" s="71">
        <v>0</v>
      </c>
      <c r="BE9" s="71">
        <v>1</v>
      </c>
      <c r="BF9" s="71">
        <v>10</v>
      </c>
      <c r="BG9" s="71">
        <v>20</v>
      </c>
      <c r="BH9" s="71">
        <v>0</v>
      </c>
      <c r="BI9" s="71">
        <v>0</v>
      </c>
      <c r="BJ9" s="71">
        <v>5</v>
      </c>
      <c r="BK9" s="71">
        <v>1</v>
      </c>
      <c r="BL9" s="71">
        <v>0</v>
      </c>
      <c r="BM9" s="71">
        <v>0</v>
      </c>
      <c r="BN9" s="71">
        <v>0</v>
      </c>
      <c r="BO9" s="71">
        <v>7</v>
      </c>
      <c r="BP9" s="71">
        <v>2</v>
      </c>
      <c r="BQ9" s="71">
        <v>0</v>
      </c>
      <c r="BR9" s="71">
        <v>0</v>
      </c>
      <c r="BS9" s="71">
        <v>10</v>
      </c>
      <c r="BT9" s="71">
        <v>0</v>
      </c>
      <c r="BU9" s="71">
        <v>0</v>
      </c>
      <c r="BV9" s="71">
        <v>0</v>
      </c>
      <c r="BW9" s="71">
        <v>1</v>
      </c>
      <c r="BX9" s="71">
        <v>2</v>
      </c>
      <c r="BY9" s="71">
        <v>1</v>
      </c>
      <c r="BZ9" s="71">
        <v>0</v>
      </c>
      <c r="CA9" s="71">
        <v>0</v>
      </c>
      <c r="CB9" s="71">
        <v>7</v>
      </c>
      <c r="CD9" s="12">
        <f>AVERAGE(E9:CB9)</f>
        <v>1.56</v>
      </c>
      <c r="CE9" s="12">
        <f>STDEV(E9:CB9)</f>
        <v>3.20573809859083</v>
      </c>
    </row>
    <row r="10" spans="2:83" ht="12.75" customHeight="1">
      <c r="B10" s="70" t="str">
        <f>Pesos!B11</f>
        <v>Docencia</v>
      </c>
      <c r="C10" s="28" t="str">
        <f>Pesos!C11</f>
        <v>Titulaciones en software libre</v>
      </c>
      <c r="D10" s="28" t="str">
        <f>Pesos!D11</f>
        <v>Número de programas de estudios especializados en del software libre en el presente curso académico</v>
      </c>
      <c r="E10" s="71">
        <v>0</v>
      </c>
      <c r="F10" s="71">
        <v>0</v>
      </c>
      <c r="G10" s="71">
        <v>1</v>
      </c>
      <c r="H10" s="71">
        <v>0</v>
      </c>
      <c r="I10" s="71">
        <v>1</v>
      </c>
      <c r="J10" s="71">
        <v>0</v>
      </c>
      <c r="K10" s="71">
        <v>0</v>
      </c>
      <c r="L10" s="71">
        <v>1</v>
      </c>
      <c r="M10" s="71">
        <v>0</v>
      </c>
      <c r="N10" s="71">
        <v>0</v>
      </c>
      <c r="O10" s="71">
        <v>0</v>
      </c>
      <c r="P10" s="71">
        <v>0</v>
      </c>
      <c r="Q10" s="71">
        <v>0</v>
      </c>
      <c r="R10" s="71">
        <v>0</v>
      </c>
      <c r="S10" s="71">
        <v>0</v>
      </c>
      <c r="T10" s="71">
        <v>0</v>
      </c>
      <c r="U10" s="71">
        <v>0</v>
      </c>
      <c r="V10" s="71">
        <v>0</v>
      </c>
      <c r="W10" s="71">
        <v>1</v>
      </c>
      <c r="X10" s="71">
        <v>0</v>
      </c>
      <c r="Y10" s="71">
        <v>0</v>
      </c>
      <c r="Z10" s="71">
        <v>0</v>
      </c>
      <c r="AA10" s="71">
        <v>0</v>
      </c>
      <c r="AB10" s="71">
        <v>0</v>
      </c>
      <c r="AC10" s="71">
        <v>0</v>
      </c>
      <c r="AD10" s="71">
        <v>1</v>
      </c>
      <c r="AE10" s="71">
        <v>1</v>
      </c>
      <c r="AF10" s="71">
        <v>0</v>
      </c>
      <c r="AG10" s="71">
        <v>0</v>
      </c>
      <c r="AH10" s="71">
        <v>1</v>
      </c>
      <c r="AI10" s="71">
        <v>0</v>
      </c>
      <c r="AJ10" s="71">
        <v>0</v>
      </c>
      <c r="AK10" s="71">
        <v>0</v>
      </c>
      <c r="AL10" s="71">
        <v>0</v>
      </c>
      <c r="AM10" s="71">
        <v>0</v>
      </c>
      <c r="AN10" s="71">
        <v>0</v>
      </c>
      <c r="AO10" s="71">
        <v>0</v>
      </c>
      <c r="AP10" s="71">
        <v>0</v>
      </c>
      <c r="AQ10" s="71">
        <v>1</v>
      </c>
      <c r="AR10" s="71">
        <v>0</v>
      </c>
      <c r="AS10" s="71">
        <v>1</v>
      </c>
      <c r="AT10" s="71">
        <v>0</v>
      </c>
      <c r="AU10" s="71">
        <v>0</v>
      </c>
      <c r="AV10" s="71">
        <v>0</v>
      </c>
      <c r="AW10" s="71">
        <v>0</v>
      </c>
      <c r="AX10" s="71">
        <v>0</v>
      </c>
      <c r="AY10" s="71">
        <v>0</v>
      </c>
      <c r="AZ10" s="71">
        <v>0</v>
      </c>
      <c r="BA10" s="71">
        <v>1</v>
      </c>
      <c r="BB10" s="71">
        <v>0</v>
      </c>
      <c r="BC10" s="71">
        <v>0</v>
      </c>
      <c r="BD10" s="71">
        <v>0</v>
      </c>
      <c r="BE10" s="71">
        <v>0</v>
      </c>
      <c r="BF10" s="71">
        <v>1</v>
      </c>
      <c r="BG10" s="71">
        <v>0</v>
      </c>
      <c r="BH10" s="71">
        <v>1</v>
      </c>
      <c r="BI10" s="71">
        <v>0</v>
      </c>
      <c r="BJ10" s="71">
        <v>0</v>
      </c>
      <c r="BK10" s="71">
        <v>1</v>
      </c>
      <c r="BL10" s="71">
        <v>0</v>
      </c>
      <c r="BM10" s="71">
        <v>0</v>
      </c>
      <c r="BN10" s="71">
        <v>0</v>
      </c>
      <c r="BO10" s="71">
        <v>0</v>
      </c>
      <c r="BP10" s="71">
        <v>1</v>
      </c>
      <c r="BQ10" s="71">
        <v>0</v>
      </c>
      <c r="BR10" s="71">
        <v>0</v>
      </c>
      <c r="BS10" s="71">
        <v>1</v>
      </c>
      <c r="BT10" s="71">
        <v>0</v>
      </c>
      <c r="BU10" s="71">
        <v>0</v>
      </c>
      <c r="BV10" s="71">
        <v>0</v>
      </c>
      <c r="BW10" s="71">
        <v>0</v>
      </c>
      <c r="BX10" s="71">
        <v>1</v>
      </c>
      <c r="BY10" s="71">
        <v>0</v>
      </c>
      <c r="BZ10" s="71">
        <v>0</v>
      </c>
      <c r="CA10" s="71">
        <v>0</v>
      </c>
      <c r="CB10" s="71">
        <v>0</v>
      </c>
      <c r="CD10" s="12">
        <f>AVERAGE(E10:CB10)</f>
        <v>0.21052631578947367</v>
      </c>
      <c r="CE10" s="12">
        <f>STDEV(E10:CB10)</f>
        <v>0.4103913408340614</v>
      </c>
    </row>
    <row r="11" spans="2:83" ht="12.75" customHeight="1">
      <c r="B11" s="70">
        <f>Pesos!B12</f>
        <v>0</v>
      </c>
      <c r="C11" s="28" t="str">
        <f>Pesos!C12</f>
        <v>Apoyo técnico</v>
      </c>
      <c r="D11" s="28" t="str">
        <f>Pesos!D12</f>
        <v>¿Existe un equipo técnico que ayuda a usar/instalar SOS libres o herramientas de SL a la comunidad universitaria?</v>
      </c>
      <c r="E11" s="71">
        <v>0</v>
      </c>
      <c r="F11" s="71">
        <v>1</v>
      </c>
      <c r="G11" s="71">
        <v>0</v>
      </c>
      <c r="H11" s="71">
        <v>0</v>
      </c>
      <c r="I11" s="71">
        <v>0</v>
      </c>
      <c r="J11" s="71">
        <v>0</v>
      </c>
      <c r="K11" s="71">
        <v>0</v>
      </c>
      <c r="L11" s="71">
        <v>1</v>
      </c>
      <c r="M11" s="71">
        <v>0</v>
      </c>
      <c r="N11" s="71">
        <v>0</v>
      </c>
      <c r="O11" s="71">
        <v>1</v>
      </c>
      <c r="P11" s="71">
        <v>1</v>
      </c>
      <c r="Q11" s="71">
        <v>0</v>
      </c>
      <c r="R11" s="71">
        <v>0</v>
      </c>
      <c r="S11" s="71">
        <v>0</v>
      </c>
      <c r="T11" s="71">
        <v>0</v>
      </c>
      <c r="U11" s="71">
        <v>0</v>
      </c>
      <c r="V11" s="71">
        <v>0</v>
      </c>
      <c r="W11" s="71">
        <v>0</v>
      </c>
      <c r="X11" s="71">
        <v>0</v>
      </c>
      <c r="Y11" s="71">
        <v>0</v>
      </c>
      <c r="Z11" s="71">
        <v>1</v>
      </c>
      <c r="AA11" s="71">
        <v>0</v>
      </c>
      <c r="AB11" s="71">
        <v>1</v>
      </c>
      <c r="AC11" s="71">
        <v>0</v>
      </c>
      <c r="AD11" s="71">
        <v>0</v>
      </c>
      <c r="AE11" s="71">
        <v>0</v>
      </c>
      <c r="AF11" s="71">
        <v>0</v>
      </c>
      <c r="AG11" s="71">
        <v>0</v>
      </c>
      <c r="AH11" s="71">
        <v>1</v>
      </c>
      <c r="AI11" s="71">
        <v>0</v>
      </c>
      <c r="AJ11" s="71">
        <v>1</v>
      </c>
      <c r="AK11" s="71">
        <v>1</v>
      </c>
      <c r="AL11" s="71">
        <v>0</v>
      </c>
      <c r="AM11" s="71">
        <v>0</v>
      </c>
      <c r="AN11" s="71">
        <v>0</v>
      </c>
      <c r="AO11" s="71">
        <v>0</v>
      </c>
      <c r="AP11" s="71">
        <v>0</v>
      </c>
      <c r="AQ11" s="71">
        <v>0</v>
      </c>
      <c r="AR11" s="71">
        <v>1</v>
      </c>
      <c r="AS11" s="71">
        <v>1</v>
      </c>
      <c r="AT11" s="71">
        <v>0</v>
      </c>
      <c r="AU11" s="71">
        <v>0</v>
      </c>
      <c r="AV11" s="71">
        <v>0</v>
      </c>
      <c r="AW11" s="71">
        <v>0</v>
      </c>
      <c r="AX11" s="71">
        <v>0</v>
      </c>
      <c r="AY11" s="71">
        <v>0</v>
      </c>
      <c r="AZ11" s="71">
        <v>0</v>
      </c>
      <c r="BA11" s="71">
        <v>0</v>
      </c>
      <c r="BB11" s="71">
        <v>0</v>
      </c>
      <c r="BC11" s="71">
        <v>0</v>
      </c>
      <c r="BD11" s="71">
        <v>0</v>
      </c>
      <c r="BE11" s="71">
        <v>0</v>
      </c>
      <c r="BF11" s="71">
        <v>0</v>
      </c>
      <c r="BG11" s="71">
        <v>1</v>
      </c>
      <c r="BH11" s="71">
        <v>0</v>
      </c>
      <c r="BI11" s="71">
        <v>1</v>
      </c>
      <c r="BJ11" s="71">
        <v>0</v>
      </c>
      <c r="BK11" s="71">
        <v>0</v>
      </c>
      <c r="BL11" s="71">
        <v>0</v>
      </c>
      <c r="BM11" s="71">
        <v>0</v>
      </c>
      <c r="BN11" s="71">
        <v>0</v>
      </c>
      <c r="BO11" s="71">
        <v>0</v>
      </c>
      <c r="BP11" s="71">
        <v>0</v>
      </c>
      <c r="BQ11" s="71">
        <v>0</v>
      </c>
      <c r="BR11" s="71">
        <v>0</v>
      </c>
      <c r="BS11" s="71">
        <v>1</v>
      </c>
      <c r="BT11" s="71">
        <v>0</v>
      </c>
      <c r="BU11" s="71">
        <v>0</v>
      </c>
      <c r="BV11" s="71">
        <v>0</v>
      </c>
      <c r="BW11" s="71">
        <v>0</v>
      </c>
      <c r="BX11" s="71">
        <v>0</v>
      </c>
      <c r="BY11" s="71">
        <v>0</v>
      </c>
      <c r="BZ11" s="71">
        <v>0</v>
      </c>
      <c r="CA11" s="71">
        <v>0</v>
      </c>
      <c r="CB11" s="71">
        <v>0</v>
      </c>
      <c r="CD11" s="12">
        <f>AVERAGE(E11:CB11)</f>
        <v>0.18421052631578946</v>
      </c>
      <c r="CE11" s="12">
        <f>STDEV(E11:CB11)</f>
        <v>0.3902316001484065</v>
      </c>
    </row>
    <row r="12" spans="2:83" ht="12.75" customHeight="1">
      <c r="B12" s="70">
        <f>Pesos!B13</f>
        <v>0</v>
      </c>
      <c r="C12" s="28" t="str">
        <f>Pesos!C13</f>
        <v>Formación en software libre para PAS y PDI</v>
      </c>
      <c r="D12" s="28" t="str">
        <f>Pesos!D13</f>
        <v>Número de cursos de formación en herramientas de software libre para personal de la universidad durante los últimos 12 meses</v>
      </c>
      <c r="E12" s="71">
        <v>0</v>
      </c>
      <c r="F12" s="71">
        <v>0</v>
      </c>
      <c r="G12" s="71">
        <v>0</v>
      </c>
      <c r="H12" s="71">
        <v>0</v>
      </c>
      <c r="I12" s="71">
        <v>0</v>
      </c>
      <c r="J12" s="71">
        <v>0</v>
      </c>
      <c r="K12" s="71">
        <v>0</v>
      </c>
      <c r="L12" s="71">
        <v>0</v>
      </c>
      <c r="M12" s="71">
        <v>0</v>
      </c>
      <c r="N12" s="71">
        <v>0</v>
      </c>
      <c r="O12" s="71">
        <v>0</v>
      </c>
      <c r="P12" s="71">
        <v>0</v>
      </c>
      <c r="Q12" s="71">
        <v>0</v>
      </c>
      <c r="R12" s="71">
        <v>0</v>
      </c>
      <c r="S12" s="71">
        <v>0</v>
      </c>
      <c r="T12" s="71">
        <v>0</v>
      </c>
      <c r="U12" s="71">
        <v>0</v>
      </c>
      <c r="V12" s="71">
        <v>0</v>
      </c>
      <c r="W12" s="71">
        <v>0</v>
      </c>
      <c r="X12" s="71">
        <v>0</v>
      </c>
      <c r="Y12" s="71">
        <v>0</v>
      </c>
      <c r="Z12" s="71">
        <v>0</v>
      </c>
      <c r="AA12" s="71">
        <v>0</v>
      </c>
      <c r="AB12" s="71">
        <v>0</v>
      </c>
      <c r="AC12" s="71">
        <v>0</v>
      </c>
      <c r="AD12" s="71">
        <v>0</v>
      </c>
      <c r="AE12" s="71">
        <v>0</v>
      </c>
      <c r="AF12" s="71">
        <v>0</v>
      </c>
      <c r="AG12" s="71">
        <v>0</v>
      </c>
      <c r="AH12" s="71">
        <v>0</v>
      </c>
      <c r="AI12" s="71">
        <v>0</v>
      </c>
      <c r="AJ12" s="71">
        <v>1</v>
      </c>
      <c r="AK12" s="71">
        <v>0</v>
      </c>
      <c r="AL12" s="71">
        <v>0</v>
      </c>
      <c r="AM12" s="71">
        <v>0</v>
      </c>
      <c r="AN12" s="71">
        <v>0</v>
      </c>
      <c r="AO12" s="71">
        <v>0</v>
      </c>
      <c r="AP12" s="71">
        <v>0</v>
      </c>
      <c r="AQ12" s="71">
        <v>0</v>
      </c>
      <c r="AR12" s="71">
        <v>1</v>
      </c>
      <c r="AS12" s="71">
        <v>1</v>
      </c>
      <c r="AT12" s="71">
        <v>0</v>
      </c>
      <c r="AU12" s="71">
        <v>0</v>
      </c>
      <c r="AV12" s="71">
        <v>1</v>
      </c>
      <c r="AW12" s="71">
        <v>0</v>
      </c>
      <c r="AX12" s="71">
        <v>0</v>
      </c>
      <c r="AY12" s="71">
        <v>0</v>
      </c>
      <c r="AZ12" s="71">
        <v>0</v>
      </c>
      <c r="BA12" s="71">
        <v>1</v>
      </c>
      <c r="BB12" s="71">
        <v>0</v>
      </c>
      <c r="BC12" s="71">
        <v>0</v>
      </c>
      <c r="BD12" s="71">
        <v>0</v>
      </c>
      <c r="BE12" s="71">
        <v>0</v>
      </c>
      <c r="BF12" s="71">
        <v>0</v>
      </c>
      <c r="BG12" s="71">
        <v>0</v>
      </c>
      <c r="BH12" s="71">
        <v>0</v>
      </c>
      <c r="BI12" s="71">
        <v>0</v>
      </c>
      <c r="BJ12" s="71">
        <v>0</v>
      </c>
      <c r="BK12" s="71">
        <v>0</v>
      </c>
      <c r="BL12" s="71">
        <v>0</v>
      </c>
      <c r="BM12" s="71">
        <v>0</v>
      </c>
      <c r="BN12" s="71">
        <v>0</v>
      </c>
      <c r="BO12" s="71">
        <v>0</v>
      </c>
      <c r="BP12" s="71">
        <v>0</v>
      </c>
      <c r="BQ12" s="71">
        <v>0</v>
      </c>
      <c r="BR12" s="71">
        <v>0</v>
      </c>
      <c r="BS12" s="71">
        <v>0</v>
      </c>
      <c r="BT12" s="71">
        <v>0</v>
      </c>
      <c r="BU12" s="71">
        <v>0</v>
      </c>
      <c r="BV12" s="71">
        <v>0</v>
      </c>
      <c r="BW12" s="71">
        <v>0</v>
      </c>
      <c r="BX12" s="71">
        <v>0</v>
      </c>
      <c r="BY12" s="71">
        <v>0</v>
      </c>
      <c r="BZ12" s="71">
        <v>0</v>
      </c>
      <c r="CA12" s="71">
        <v>0</v>
      </c>
      <c r="CB12" s="71">
        <v>0</v>
      </c>
      <c r="CD12" s="12">
        <f>AVERAGE(E12:CB12)</f>
        <v>0.06578947368421052</v>
      </c>
      <c r="CE12" s="12">
        <f>STDEV(E12:CB12)</f>
        <v>0.24956101809855222</v>
      </c>
    </row>
    <row r="13" spans="2:83" ht="12.75" customHeight="1">
      <c r="B13" s="70" t="str">
        <f>Pesos!B14</f>
        <v>Cultura en software libre</v>
      </c>
      <c r="C13" s="28" t="str">
        <f>Pesos!C14</f>
        <v>¿Existe Oficina de software libre (OSL)?</v>
      </c>
      <c r="D13" s="28" t="str">
        <f>Pesos!D14</f>
        <v>¿Existe una oficina de software libre o un organismo creado institucionalmente para la promoción de dicho tipo de software?</v>
      </c>
      <c r="E13" s="71">
        <v>0</v>
      </c>
      <c r="F13" s="71">
        <v>1</v>
      </c>
      <c r="G13" s="71">
        <v>0</v>
      </c>
      <c r="H13" s="71">
        <v>0</v>
      </c>
      <c r="I13" s="71">
        <v>0</v>
      </c>
      <c r="J13" s="71">
        <v>0</v>
      </c>
      <c r="K13" s="71">
        <v>0</v>
      </c>
      <c r="L13" s="71">
        <v>0</v>
      </c>
      <c r="M13" s="71">
        <v>0</v>
      </c>
      <c r="N13" s="71">
        <v>0</v>
      </c>
      <c r="O13" s="71">
        <v>1</v>
      </c>
      <c r="P13" s="71">
        <v>1</v>
      </c>
      <c r="Q13" s="71">
        <v>0</v>
      </c>
      <c r="R13" s="71">
        <v>0</v>
      </c>
      <c r="S13" s="71">
        <v>0</v>
      </c>
      <c r="T13" s="71">
        <v>0</v>
      </c>
      <c r="U13" s="71">
        <v>0</v>
      </c>
      <c r="V13" s="71">
        <v>0</v>
      </c>
      <c r="W13" s="71">
        <v>1</v>
      </c>
      <c r="X13" s="71">
        <v>1</v>
      </c>
      <c r="Y13" s="71">
        <v>0</v>
      </c>
      <c r="Z13" s="71">
        <v>0</v>
      </c>
      <c r="AA13" s="71">
        <v>1</v>
      </c>
      <c r="AB13" s="71">
        <v>0</v>
      </c>
      <c r="AC13" s="71">
        <v>0</v>
      </c>
      <c r="AD13" s="71">
        <v>0</v>
      </c>
      <c r="AE13" s="71">
        <v>1</v>
      </c>
      <c r="AF13" s="71">
        <v>0</v>
      </c>
      <c r="AG13" s="71">
        <v>0</v>
      </c>
      <c r="AH13" s="71">
        <v>0</v>
      </c>
      <c r="AI13" s="71">
        <v>0</v>
      </c>
      <c r="AJ13" s="71">
        <v>1</v>
      </c>
      <c r="AK13" s="71">
        <v>1</v>
      </c>
      <c r="AL13" s="71">
        <v>0</v>
      </c>
      <c r="AM13" s="71">
        <v>0</v>
      </c>
      <c r="AN13" s="71">
        <v>0</v>
      </c>
      <c r="AO13" s="71">
        <v>0</v>
      </c>
      <c r="AP13" s="71">
        <v>0</v>
      </c>
      <c r="AQ13" s="71">
        <v>0</v>
      </c>
      <c r="AR13" s="71">
        <v>1</v>
      </c>
      <c r="AS13" s="71">
        <v>1</v>
      </c>
      <c r="AT13" s="71">
        <v>0</v>
      </c>
      <c r="AU13" s="71">
        <v>0</v>
      </c>
      <c r="AV13" s="71">
        <v>0</v>
      </c>
      <c r="AW13" s="71">
        <v>0</v>
      </c>
      <c r="AX13" s="71">
        <v>0</v>
      </c>
      <c r="AY13" s="71">
        <v>0</v>
      </c>
      <c r="AZ13" s="71">
        <v>0</v>
      </c>
      <c r="BA13" s="71">
        <v>0</v>
      </c>
      <c r="BB13" s="71">
        <v>0</v>
      </c>
      <c r="BC13" s="71">
        <v>0</v>
      </c>
      <c r="BD13" s="71">
        <v>0</v>
      </c>
      <c r="BE13" s="71">
        <v>0</v>
      </c>
      <c r="BF13" s="71">
        <v>0</v>
      </c>
      <c r="BG13" s="71">
        <v>1</v>
      </c>
      <c r="BH13" s="71">
        <v>0</v>
      </c>
      <c r="BI13" s="71">
        <v>0</v>
      </c>
      <c r="BJ13" s="71">
        <v>0</v>
      </c>
      <c r="BK13" s="71">
        <v>0</v>
      </c>
      <c r="BL13" s="71">
        <v>0</v>
      </c>
      <c r="BM13" s="71">
        <v>0</v>
      </c>
      <c r="BN13" s="71">
        <v>0</v>
      </c>
      <c r="BO13" s="71">
        <v>0</v>
      </c>
      <c r="BP13" s="71">
        <v>0</v>
      </c>
      <c r="BQ13" s="71">
        <v>0</v>
      </c>
      <c r="BR13" s="71">
        <v>0</v>
      </c>
      <c r="BS13" s="71">
        <v>1</v>
      </c>
      <c r="BT13" s="71">
        <v>1</v>
      </c>
      <c r="BU13" s="71">
        <v>1</v>
      </c>
      <c r="BV13" s="71">
        <v>1</v>
      </c>
      <c r="BW13" s="71">
        <v>1</v>
      </c>
      <c r="BX13" s="71">
        <v>1</v>
      </c>
      <c r="BY13" s="71">
        <v>1</v>
      </c>
      <c r="BZ13" s="71">
        <v>0</v>
      </c>
      <c r="CA13" s="71">
        <v>0</v>
      </c>
      <c r="CB13" s="71">
        <v>1</v>
      </c>
      <c r="CD13" s="12">
        <f>AVERAGE(E13:CB13)</f>
        <v>0.2631578947368421</v>
      </c>
      <c r="CE13" s="12">
        <f>STDEV(E13:CB13)</f>
        <v>0.44327331080291255</v>
      </c>
    </row>
    <row r="14" spans="2:83" ht="12.75" customHeight="1">
      <c r="B14" s="70">
        <f>Pesos!B15</f>
        <v>0</v>
      </c>
      <c r="C14" s="28" t="str">
        <f>Pesos!C15</f>
        <v>Sección de software libre</v>
      </c>
      <c r="D14" s="28" t="str">
        <f>Pesos!D15</f>
        <v>¿Existe alguna sección en la web para publicar eventos, charlas e información sobre software libre (que no sea una OSL)?</v>
      </c>
      <c r="E14" s="71">
        <v>0</v>
      </c>
      <c r="F14" s="71">
        <v>0</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71">
        <v>0</v>
      </c>
      <c r="AF14" s="71">
        <v>1</v>
      </c>
      <c r="AG14" s="71">
        <v>0</v>
      </c>
      <c r="AH14" s="71">
        <v>1</v>
      </c>
      <c r="AI14" s="71">
        <v>0</v>
      </c>
      <c r="AJ14" s="71">
        <v>0</v>
      </c>
      <c r="AK14" s="71">
        <v>0</v>
      </c>
      <c r="AL14" s="71">
        <v>0</v>
      </c>
      <c r="AM14" s="71">
        <v>0</v>
      </c>
      <c r="AN14" s="71">
        <v>0</v>
      </c>
      <c r="AO14" s="71">
        <v>0</v>
      </c>
      <c r="AP14" s="71">
        <v>0</v>
      </c>
      <c r="AQ14" s="71">
        <v>0</v>
      </c>
      <c r="AR14" s="71">
        <v>0</v>
      </c>
      <c r="AS14" s="71">
        <v>0</v>
      </c>
      <c r="AT14" s="71">
        <v>0</v>
      </c>
      <c r="AU14" s="71">
        <v>0</v>
      </c>
      <c r="AV14" s="71">
        <v>0</v>
      </c>
      <c r="AW14" s="71">
        <v>0</v>
      </c>
      <c r="AX14" s="71">
        <v>0</v>
      </c>
      <c r="AY14" s="71">
        <v>0</v>
      </c>
      <c r="AZ14" s="71">
        <v>0</v>
      </c>
      <c r="BA14" s="71">
        <v>0</v>
      </c>
      <c r="BB14" s="71">
        <v>0</v>
      </c>
      <c r="BC14" s="71">
        <v>1</v>
      </c>
      <c r="BD14" s="71">
        <v>0</v>
      </c>
      <c r="BE14" s="71">
        <v>0</v>
      </c>
      <c r="BF14" s="71">
        <v>0</v>
      </c>
      <c r="BG14" s="71">
        <v>0</v>
      </c>
      <c r="BH14" s="71">
        <v>0</v>
      </c>
      <c r="BI14" s="71">
        <v>0</v>
      </c>
      <c r="BJ14" s="71">
        <v>0</v>
      </c>
      <c r="BK14" s="71">
        <v>0</v>
      </c>
      <c r="BL14" s="71">
        <v>0</v>
      </c>
      <c r="BM14" s="71">
        <v>0</v>
      </c>
      <c r="BN14" s="71">
        <v>0</v>
      </c>
      <c r="BO14" s="71">
        <v>0</v>
      </c>
      <c r="BP14" s="71">
        <v>0</v>
      </c>
      <c r="BQ14" s="71">
        <v>0</v>
      </c>
      <c r="BR14" s="71">
        <v>0</v>
      </c>
      <c r="BS14" s="71">
        <v>0</v>
      </c>
      <c r="BT14" s="71">
        <v>0</v>
      </c>
      <c r="BU14" s="71">
        <v>0</v>
      </c>
      <c r="BV14" s="71">
        <v>0</v>
      </c>
      <c r="BW14" s="71">
        <v>0</v>
      </c>
      <c r="BX14" s="71">
        <v>0</v>
      </c>
      <c r="BY14" s="71">
        <v>0</v>
      </c>
      <c r="BZ14" s="71">
        <v>0</v>
      </c>
      <c r="CA14" s="71">
        <v>0</v>
      </c>
      <c r="CB14" s="71">
        <v>1</v>
      </c>
      <c r="CD14" s="12">
        <f>AVERAGE(E14:CB14)</f>
        <v>0.05263157894736842</v>
      </c>
      <c r="CE14" s="12">
        <f>STDEV(E14:CB14)</f>
        <v>0.22478059477960668</v>
      </c>
    </row>
    <row r="15" spans="2:83" ht="12.75" customHeight="1">
      <c r="B15" s="70">
        <f>Pesos!B16</f>
        <v>0</v>
      </c>
      <c r="C15" s="28" t="str">
        <f>Pesos!C16</f>
        <v>Antigüedad OSL</v>
      </c>
      <c r="D15" s="28" t="str">
        <f>Pesos!D16</f>
        <v>Tiempo en años que lleva abierta la oficina de software libre. </v>
      </c>
      <c r="E15" s="71">
        <v>0</v>
      </c>
      <c r="F15" s="71">
        <v>3</v>
      </c>
      <c r="G15" s="71">
        <v>0</v>
      </c>
      <c r="H15" s="71">
        <v>0</v>
      </c>
      <c r="I15" s="71">
        <v>0</v>
      </c>
      <c r="J15" s="71">
        <v>0</v>
      </c>
      <c r="K15" s="71">
        <v>0</v>
      </c>
      <c r="L15" s="71">
        <v>0</v>
      </c>
      <c r="M15" s="71">
        <v>0</v>
      </c>
      <c r="N15" s="71">
        <v>0</v>
      </c>
      <c r="O15" s="71">
        <v>4</v>
      </c>
      <c r="P15" s="71">
        <v>8</v>
      </c>
      <c r="Q15" s="71">
        <v>0</v>
      </c>
      <c r="R15" s="71">
        <v>0</v>
      </c>
      <c r="S15" s="71">
        <v>0</v>
      </c>
      <c r="T15" s="71">
        <v>0</v>
      </c>
      <c r="U15" s="71">
        <v>0</v>
      </c>
      <c r="V15" s="71">
        <v>0</v>
      </c>
      <c r="W15" s="71">
        <v>1</v>
      </c>
      <c r="X15" s="71">
        <v>2</v>
      </c>
      <c r="Y15" s="71">
        <v>0</v>
      </c>
      <c r="Z15" s="71">
        <v>4</v>
      </c>
      <c r="AA15" s="71">
        <v>5</v>
      </c>
      <c r="AB15" s="71">
        <v>0</v>
      </c>
      <c r="AC15" s="71">
        <v>0</v>
      </c>
      <c r="AD15" s="71">
        <v>0</v>
      </c>
      <c r="AE15" s="71">
        <v>4</v>
      </c>
      <c r="AF15" s="71">
        <v>0</v>
      </c>
      <c r="AG15" s="71">
        <v>0</v>
      </c>
      <c r="AH15" s="71">
        <v>0</v>
      </c>
      <c r="AI15" s="71">
        <v>0</v>
      </c>
      <c r="AJ15" s="71">
        <v>3</v>
      </c>
      <c r="AK15" s="71">
        <v>4</v>
      </c>
      <c r="AL15" s="71">
        <v>0</v>
      </c>
      <c r="AM15" s="71">
        <v>0</v>
      </c>
      <c r="AN15" s="71">
        <v>0</v>
      </c>
      <c r="AO15" s="71">
        <v>0</v>
      </c>
      <c r="AP15" s="71">
        <v>0</v>
      </c>
      <c r="AQ15" s="71">
        <v>0</v>
      </c>
      <c r="AR15" s="71">
        <v>7</v>
      </c>
      <c r="AS15" s="71">
        <v>8</v>
      </c>
      <c r="AT15" s="71">
        <v>0</v>
      </c>
      <c r="AU15" s="71">
        <v>0</v>
      </c>
      <c r="AV15" s="71">
        <v>0</v>
      </c>
      <c r="AW15" s="71">
        <v>0</v>
      </c>
      <c r="AX15" s="71">
        <v>0</v>
      </c>
      <c r="AY15" s="71">
        <v>0</v>
      </c>
      <c r="AZ15" s="71">
        <v>0</v>
      </c>
      <c r="BA15" s="71">
        <v>0</v>
      </c>
      <c r="BB15" s="71">
        <v>0</v>
      </c>
      <c r="BC15" s="71">
        <v>0</v>
      </c>
      <c r="BD15" s="71">
        <v>0</v>
      </c>
      <c r="BE15" s="71">
        <v>0</v>
      </c>
      <c r="BF15" s="71">
        <v>0</v>
      </c>
      <c r="BG15" s="71">
        <v>5</v>
      </c>
      <c r="BH15" s="71">
        <v>0</v>
      </c>
      <c r="BI15" s="71">
        <v>0</v>
      </c>
      <c r="BJ15" s="71">
        <v>0</v>
      </c>
      <c r="BK15" s="71">
        <v>0</v>
      </c>
      <c r="BL15" s="71">
        <v>0</v>
      </c>
      <c r="BM15" s="71">
        <v>0</v>
      </c>
      <c r="BN15" s="71">
        <v>0</v>
      </c>
      <c r="BO15" s="71">
        <v>0</v>
      </c>
      <c r="BP15" s="71">
        <v>0</v>
      </c>
      <c r="BQ15" s="71">
        <v>0</v>
      </c>
      <c r="BR15" s="71">
        <v>0</v>
      </c>
      <c r="BS15" s="71">
        <v>2</v>
      </c>
      <c r="BT15" s="71">
        <v>6</v>
      </c>
      <c r="BU15" s="71">
        <v>4</v>
      </c>
      <c r="BV15" s="71">
        <v>4</v>
      </c>
      <c r="BW15" s="71">
        <v>4</v>
      </c>
      <c r="BX15" s="71">
        <v>2</v>
      </c>
      <c r="BY15" s="71">
        <v>7</v>
      </c>
      <c r="BZ15" s="71">
        <v>0</v>
      </c>
      <c r="CA15" s="71">
        <v>0</v>
      </c>
      <c r="CB15" s="71">
        <v>5</v>
      </c>
      <c r="CD15" s="12">
        <f>AVERAGE(E15:CB15)</f>
        <v>1.2105263157894737</v>
      </c>
      <c r="CE15" s="12">
        <f>STDEV(E15:CB15)</f>
        <v>2.21699971116332</v>
      </c>
    </row>
    <row r="16" spans="2:83" ht="12.75" customHeight="1">
      <c r="B16" s="70">
        <f>Pesos!B17</f>
        <v>0</v>
      </c>
      <c r="C16" s="28" t="str">
        <f>Pesos!C17</f>
        <v>Personal OSL</v>
      </c>
      <c r="D16" s="28" t="str">
        <f>Pesos!D17</f>
        <v>Número de personas que integran la OSL</v>
      </c>
      <c r="E16" s="72">
        <v>0</v>
      </c>
      <c r="F16" s="72"/>
      <c r="G16" s="72">
        <v>0</v>
      </c>
      <c r="H16" s="72">
        <v>0</v>
      </c>
      <c r="I16" s="72">
        <v>0</v>
      </c>
      <c r="J16" s="72">
        <v>0</v>
      </c>
      <c r="K16" s="72">
        <v>0</v>
      </c>
      <c r="L16" s="72">
        <v>0</v>
      </c>
      <c r="M16" s="72">
        <v>0</v>
      </c>
      <c r="N16" s="72">
        <v>0</v>
      </c>
      <c r="O16" s="72">
        <v>5</v>
      </c>
      <c r="P16" s="72">
        <v>5</v>
      </c>
      <c r="Q16" s="72">
        <v>0</v>
      </c>
      <c r="R16" s="72">
        <v>0</v>
      </c>
      <c r="S16" s="72">
        <v>0</v>
      </c>
      <c r="T16" s="72">
        <v>0</v>
      </c>
      <c r="U16" s="72">
        <v>0</v>
      </c>
      <c r="V16" s="72">
        <v>0</v>
      </c>
      <c r="W16" s="72"/>
      <c r="X16" s="72">
        <v>12</v>
      </c>
      <c r="Y16" s="72">
        <v>0</v>
      </c>
      <c r="Z16" s="72">
        <v>0</v>
      </c>
      <c r="AA16" s="72"/>
      <c r="AB16" s="72">
        <v>0</v>
      </c>
      <c r="AC16" s="72">
        <v>0</v>
      </c>
      <c r="AD16" s="72">
        <v>0</v>
      </c>
      <c r="AE16" s="72"/>
      <c r="AF16" s="72">
        <v>0</v>
      </c>
      <c r="AG16" s="72">
        <v>0</v>
      </c>
      <c r="AH16" s="72">
        <v>0</v>
      </c>
      <c r="AI16" s="72">
        <v>0</v>
      </c>
      <c r="AJ16" s="72">
        <v>6</v>
      </c>
      <c r="AK16" s="72"/>
      <c r="AL16" s="72">
        <v>0</v>
      </c>
      <c r="AM16" s="72">
        <v>0</v>
      </c>
      <c r="AN16" s="72">
        <v>0</v>
      </c>
      <c r="AO16" s="72">
        <v>0</v>
      </c>
      <c r="AP16" s="72">
        <v>0</v>
      </c>
      <c r="AQ16" s="72">
        <v>0</v>
      </c>
      <c r="AR16" s="72">
        <v>5</v>
      </c>
      <c r="AS16" s="72"/>
      <c r="AT16" s="72">
        <v>0</v>
      </c>
      <c r="AU16" s="72">
        <v>0</v>
      </c>
      <c r="AV16" s="72">
        <v>0</v>
      </c>
      <c r="AW16" s="72">
        <v>0</v>
      </c>
      <c r="AX16" s="72">
        <v>0</v>
      </c>
      <c r="AY16" s="72">
        <v>0</v>
      </c>
      <c r="AZ16" s="72">
        <v>0</v>
      </c>
      <c r="BA16" s="72">
        <v>0</v>
      </c>
      <c r="BB16" s="72">
        <v>0</v>
      </c>
      <c r="BC16" s="72"/>
      <c r="BD16" s="72">
        <v>0</v>
      </c>
      <c r="BE16" s="72">
        <v>0</v>
      </c>
      <c r="BF16" s="72">
        <v>0</v>
      </c>
      <c r="BG16" s="72"/>
      <c r="BH16" s="72">
        <v>0</v>
      </c>
      <c r="BI16" s="72">
        <v>0</v>
      </c>
      <c r="BJ16" s="72">
        <v>0</v>
      </c>
      <c r="BK16" s="72">
        <v>0</v>
      </c>
      <c r="BL16" s="72">
        <v>0</v>
      </c>
      <c r="BM16" s="72">
        <v>0</v>
      </c>
      <c r="BN16" s="72">
        <v>0</v>
      </c>
      <c r="BO16" s="72">
        <v>0</v>
      </c>
      <c r="BP16" s="72">
        <v>0</v>
      </c>
      <c r="BQ16" s="72">
        <v>0</v>
      </c>
      <c r="BR16" s="72">
        <v>0</v>
      </c>
      <c r="BS16" s="72"/>
      <c r="BT16" s="72"/>
      <c r="BU16" s="72"/>
      <c r="BV16" s="72"/>
      <c r="BW16" s="72"/>
      <c r="BX16" s="72"/>
      <c r="BY16" s="72"/>
      <c r="BZ16" s="71">
        <v>0</v>
      </c>
      <c r="CA16" s="71">
        <v>0</v>
      </c>
      <c r="CB16" s="71">
        <v>2</v>
      </c>
      <c r="CD16" s="12">
        <f>AVERAGE(E16:CB16)</f>
        <v>0.5737704918032787</v>
      </c>
      <c r="CE16" s="12">
        <f>STDEV(E16:CB16)</f>
        <v>1.9954867108339138</v>
      </c>
    </row>
    <row r="17" spans="2:83" ht="12.75" customHeight="1">
      <c r="B17" s="70">
        <f>Pesos!B18</f>
        <v>0</v>
      </c>
      <c r="C17" s="28" t="str">
        <f>Pesos!C18</f>
        <v>Actividad OSL</v>
      </c>
      <c r="D17" s="28" t="str">
        <f>Pesos!D18</f>
        <v>Número total de artículos publicados</v>
      </c>
      <c r="E17" s="72">
        <v>0</v>
      </c>
      <c r="F17" s="72">
        <v>12</v>
      </c>
      <c r="G17" s="72">
        <v>0</v>
      </c>
      <c r="H17" s="72">
        <v>0</v>
      </c>
      <c r="I17" s="72">
        <v>0</v>
      </c>
      <c r="J17" s="72">
        <v>0</v>
      </c>
      <c r="K17" s="72">
        <v>0</v>
      </c>
      <c r="L17" s="72">
        <v>0</v>
      </c>
      <c r="M17" s="72">
        <v>0</v>
      </c>
      <c r="N17" s="72">
        <v>0</v>
      </c>
      <c r="O17" s="72">
        <v>95</v>
      </c>
      <c r="P17" s="72">
        <v>445</v>
      </c>
      <c r="Q17" s="72">
        <v>0</v>
      </c>
      <c r="R17" s="72">
        <v>0</v>
      </c>
      <c r="S17" s="72">
        <v>0</v>
      </c>
      <c r="T17" s="72">
        <v>0</v>
      </c>
      <c r="U17" s="72">
        <v>0</v>
      </c>
      <c r="V17" s="72">
        <v>0</v>
      </c>
      <c r="W17" s="72">
        <v>11</v>
      </c>
      <c r="X17" s="72">
        <v>30</v>
      </c>
      <c r="Y17" s="72">
        <v>0</v>
      </c>
      <c r="Z17" s="72">
        <v>41</v>
      </c>
      <c r="AA17" s="72">
        <v>399</v>
      </c>
      <c r="AB17" s="72">
        <v>0</v>
      </c>
      <c r="AC17" s="72">
        <v>0</v>
      </c>
      <c r="AD17" s="72">
        <v>0</v>
      </c>
      <c r="AE17" s="72">
        <v>123</v>
      </c>
      <c r="AF17" s="72">
        <v>0</v>
      </c>
      <c r="AG17" s="72">
        <v>0</v>
      </c>
      <c r="AH17" s="72">
        <v>0</v>
      </c>
      <c r="AI17" s="72">
        <v>0</v>
      </c>
      <c r="AJ17" s="72"/>
      <c r="AK17" s="72"/>
      <c r="AL17" s="72">
        <v>0</v>
      </c>
      <c r="AM17" s="72">
        <v>0</v>
      </c>
      <c r="AN17" s="72">
        <v>0</v>
      </c>
      <c r="AO17" s="72">
        <v>0</v>
      </c>
      <c r="AP17" s="72">
        <v>0</v>
      </c>
      <c r="AQ17" s="72">
        <v>0</v>
      </c>
      <c r="AR17" s="72">
        <v>270</v>
      </c>
      <c r="AS17" s="72"/>
      <c r="AT17" s="72">
        <v>0</v>
      </c>
      <c r="AU17" s="72">
        <v>0</v>
      </c>
      <c r="AV17" s="72">
        <v>0</v>
      </c>
      <c r="AW17" s="72">
        <v>0</v>
      </c>
      <c r="AX17" s="72">
        <v>0</v>
      </c>
      <c r="AY17" s="72">
        <v>0</v>
      </c>
      <c r="AZ17" s="72">
        <v>0</v>
      </c>
      <c r="BA17" s="72">
        <v>0</v>
      </c>
      <c r="BB17" s="72">
        <v>0</v>
      </c>
      <c r="BC17" s="72"/>
      <c r="BD17" s="72">
        <v>0</v>
      </c>
      <c r="BE17" s="72">
        <v>0</v>
      </c>
      <c r="BF17" s="72">
        <v>0</v>
      </c>
      <c r="BG17" s="72">
        <v>200</v>
      </c>
      <c r="BH17" s="72">
        <v>0</v>
      </c>
      <c r="BI17" s="72">
        <v>0</v>
      </c>
      <c r="BJ17" s="72">
        <v>0</v>
      </c>
      <c r="BK17" s="72">
        <v>0</v>
      </c>
      <c r="BL17" s="72">
        <v>0</v>
      </c>
      <c r="BM17" s="72">
        <v>0</v>
      </c>
      <c r="BN17" s="72">
        <v>0</v>
      </c>
      <c r="BO17" s="72">
        <v>0</v>
      </c>
      <c r="BP17" s="72">
        <v>0</v>
      </c>
      <c r="BQ17" s="72">
        <v>0</v>
      </c>
      <c r="BR17" s="72">
        <v>0</v>
      </c>
      <c r="BS17" s="71">
        <v>70</v>
      </c>
      <c r="BT17" s="71">
        <v>200</v>
      </c>
      <c r="BU17" s="71">
        <v>100</v>
      </c>
      <c r="BV17" s="71">
        <v>0</v>
      </c>
      <c r="BW17" s="71">
        <v>100</v>
      </c>
      <c r="BX17" s="71">
        <v>50</v>
      </c>
      <c r="BY17" s="71">
        <v>200</v>
      </c>
      <c r="BZ17" s="71">
        <v>0</v>
      </c>
      <c r="CA17" s="71">
        <v>0</v>
      </c>
      <c r="CB17" s="71">
        <v>105</v>
      </c>
      <c r="CD17" s="12">
        <f>AVERAGE(E17:CB17)</f>
        <v>34.041666666666664</v>
      </c>
      <c r="CE17" s="12">
        <f>STDEV(E17:CB17)</f>
        <v>86.57121752768266</v>
      </c>
    </row>
    <row r="18" spans="2:83" ht="12.75" customHeight="1">
      <c r="B18" s="70"/>
      <c r="C18" s="28" t="str">
        <f>Pesos!C19</f>
        <v>Enlaces de colaboración</v>
      </c>
      <c r="D18" s="28" t="str">
        <f>Pesos!D18</f>
        <v>Número total de artículos publicados</v>
      </c>
      <c r="E18" s="71">
        <v>0</v>
      </c>
      <c r="F18" s="71">
        <v>1</v>
      </c>
      <c r="G18" s="71">
        <v>0</v>
      </c>
      <c r="H18" s="71">
        <v>0</v>
      </c>
      <c r="I18" s="71">
        <v>0</v>
      </c>
      <c r="J18" s="71">
        <v>0</v>
      </c>
      <c r="K18" s="71">
        <v>0</v>
      </c>
      <c r="L18" s="71">
        <v>1</v>
      </c>
      <c r="M18" s="71">
        <v>0</v>
      </c>
      <c r="N18" s="71">
        <v>0</v>
      </c>
      <c r="O18" s="71">
        <v>0</v>
      </c>
      <c r="P18" s="71">
        <v>0</v>
      </c>
      <c r="Q18" s="71">
        <v>0</v>
      </c>
      <c r="R18" s="71">
        <v>0</v>
      </c>
      <c r="S18" s="71">
        <v>0</v>
      </c>
      <c r="T18" s="71">
        <v>0</v>
      </c>
      <c r="U18" s="71">
        <v>0</v>
      </c>
      <c r="V18" s="71">
        <v>0</v>
      </c>
      <c r="W18" s="71">
        <v>1</v>
      </c>
      <c r="X18" s="71">
        <v>0</v>
      </c>
      <c r="Y18" s="71">
        <v>0</v>
      </c>
      <c r="Z18" s="71">
        <v>1</v>
      </c>
      <c r="AA18" s="71">
        <v>0</v>
      </c>
      <c r="AB18" s="71">
        <v>0</v>
      </c>
      <c r="AC18" s="71">
        <v>0</v>
      </c>
      <c r="AD18" s="71">
        <v>0</v>
      </c>
      <c r="AE18" s="71">
        <v>1</v>
      </c>
      <c r="AF18" s="71">
        <v>0</v>
      </c>
      <c r="AG18" s="71">
        <v>0</v>
      </c>
      <c r="AH18" s="71">
        <v>0</v>
      </c>
      <c r="AI18" s="71">
        <v>0</v>
      </c>
      <c r="AJ18" s="71">
        <v>1</v>
      </c>
      <c r="AK18" s="71">
        <v>0</v>
      </c>
      <c r="AL18" s="71">
        <v>0</v>
      </c>
      <c r="AM18" s="71">
        <v>0</v>
      </c>
      <c r="AN18" s="71">
        <v>0</v>
      </c>
      <c r="AO18" s="71">
        <v>0</v>
      </c>
      <c r="AP18" s="71">
        <v>0</v>
      </c>
      <c r="AQ18" s="71">
        <v>0</v>
      </c>
      <c r="AR18" s="71">
        <v>1</v>
      </c>
      <c r="AS18" s="71">
        <v>0</v>
      </c>
      <c r="AT18" s="71">
        <v>0</v>
      </c>
      <c r="AU18" s="71">
        <v>0</v>
      </c>
      <c r="AV18" s="71">
        <v>0</v>
      </c>
      <c r="AW18" s="71">
        <v>0</v>
      </c>
      <c r="AX18" s="71">
        <v>0</v>
      </c>
      <c r="AY18" s="71">
        <v>0</v>
      </c>
      <c r="AZ18" s="71">
        <v>0</v>
      </c>
      <c r="BA18" s="71">
        <v>0</v>
      </c>
      <c r="BB18" s="71">
        <v>0</v>
      </c>
      <c r="BC18" s="71">
        <v>0</v>
      </c>
      <c r="BD18" s="71">
        <v>0</v>
      </c>
      <c r="BE18" s="71">
        <v>0</v>
      </c>
      <c r="BF18" s="71">
        <v>0</v>
      </c>
      <c r="BG18" s="71">
        <v>0</v>
      </c>
      <c r="BH18" s="71">
        <v>0</v>
      </c>
      <c r="BI18" s="71">
        <v>0</v>
      </c>
      <c r="BJ18" s="71">
        <v>0</v>
      </c>
      <c r="BK18" s="71">
        <v>0</v>
      </c>
      <c r="BL18" s="71">
        <v>0</v>
      </c>
      <c r="BM18" s="71">
        <v>0</v>
      </c>
      <c r="BN18" s="71">
        <v>0</v>
      </c>
      <c r="BO18" s="71">
        <v>0</v>
      </c>
      <c r="BP18" s="71">
        <v>0</v>
      </c>
      <c r="BQ18" s="71">
        <v>0</v>
      </c>
      <c r="BR18" s="71">
        <v>0</v>
      </c>
      <c r="BS18" s="71">
        <v>1</v>
      </c>
      <c r="BT18" s="71">
        <v>0</v>
      </c>
      <c r="BU18" s="71">
        <v>1</v>
      </c>
      <c r="BV18" s="71">
        <v>1</v>
      </c>
      <c r="BW18" s="71">
        <v>0</v>
      </c>
      <c r="BX18" s="71">
        <v>1</v>
      </c>
      <c r="BY18" s="71">
        <v>1</v>
      </c>
      <c r="BZ18" s="71">
        <v>0</v>
      </c>
      <c r="CA18" s="71">
        <v>0</v>
      </c>
      <c r="CB18" s="71">
        <v>1</v>
      </c>
      <c r="CD18" s="12">
        <f>AVERAGE(E18:CB18)</f>
        <v>0.17105263157894737</v>
      </c>
      <c r="CE18" s="12">
        <f>STDEV(E18:CB18)</f>
        <v>0.37905700168486</v>
      </c>
    </row>
    <row r="19" spans="2:83" ht="12.75" customHeight="1">
      <c r="B19" s="70" t="str">
        <f>Pesos!B20</f>
        <v>Tecnológicos</v>
      </c>
      <c r="C19" s="28" t="str">
        <f>Pesos!C20</f>
        <v>Sistema operativo propio</v>
      </c>
      <c r="D19" s="28" t="str">
        <f>Pesos!D20</f>
        <v>¿Mantienen una distribución propia de un sistema operativo libre?</v>
      </c>
      <c r="E19" s="72">
        <v>0</v>
      </c>
      <c r="F19" s="72">
        <v>0</v>
      </c>
      <c r="G19" s="72">
        <v>0</v>
      </c>
      <c r="H19" s="72">
        <v>0</v>
      </c>
      <c r="I19" s="72">
        <v>0</v>
      </c>
      <c r="J19" s="72">
        <v>0</v>
      </c>
      <c r="K19" s="72">
        <v>0</v>
      </c>
      <c r="L19" s="72">
        <v>0</v>
      </c>
      <c r="M19" s="72">
        <v>0</v>
      </c>
      <c r="N19" s="72">
        <v>0</v>
      </c>
      <c r="O19" s="72">
        <v>0</v>
      </c>
      <c r="P19" s="72">
        <v>0</v>
      </c>
      <c r="Q19" s="72">
        <v>0</v>
      </c>
      <c r="R19" s="72">
        <v>0</v>
      </c>
      <c r="S19" s="72">
        <v>0</v>
      </c>
      <c r="T19" s="72">
        <v>0</v>
      </c>
      <c r="U19" s="72">
        <v>0</v>
      </c>
      <c r="V19" s="72">
        <v>0</v>
      </c>
      <c r="W19" s="72">
        <v>0</v>
      </c>
      <c r="X19" s="72">
        <v>0</v>
      </c>
      <c r="Y19" s="72">
        <v>0</v>
      </c>
      <c r="Z19" s="72">
        <v>0</v>
      </c>
      <c r="AA19" s="72">
        <v>0</v>
      </c>
      <c r="AB19" s="72">
        <v>0</v>
      </c>
      <c r="AC19" s="72">
        <v>0</v>
      </c>
      <c r="AD19" s="72">
        <v>0</v>
      </c>
      <c r="AE19" s="72">
        <v>1</v>
      </c>
      <c r="AF19" s="72">
        <v>0</v>
      </c>
      <c r="AG19" s="72">
        <v>0</v>
      </c>
      <c r="AH19" s="72">
        <v>0</v>
      </c>
      <c r="AI19" s="72">
        <v>0</v>
      </c>
      <c r="AJ19" s="72">
        <v>0</v>
      </c>
      <c r="AK19" s="72">
        <v>0</v>
      </c>
      <c r="AL19" s="72">
        <v>0</v>
      </c>
      <c r="AM19" s="72">
        <v>0</v>
      </c>
      <c r="AN19" s="72">
        <v>0</v>
      </c>
      <c r="AO19" s="72">
        <v>0</v>
      </c>
      <c r="AP19" s="72">
        <v>0</v>
      </c>
      <c r="AQ19" s="72">
        <v>0</v>
      </c>
      <c r="AR19" s="72">
        <v>1</v>
      </c>
      <c r="AS19" s="72">
        <v>0</v>
      </c>
      <c r="AT19" s="72">
        <v>0</v>
      </c>
      <c r="AU19" s="72">
        <v>0</v>
      </c>
      <c r="AV19" s="72">
        <v>0</v>
      </c>
      <c r="AW19" s="72">
        <v>0</v>
      </c>
      <c r="AX19" s="72">
        <v>0</v>
      </c>
      <c r="AY19" s="72">
        <v>0</v>
      </c>
      <c r="AZ19" s="72">
        <v>0</v>
      </c>
      <c r="BA19" s="72">
        <v>0</v>
      </c>
      <c r="BB19" s="72">
        <v>0</v>
      </c>
      <c r="BC19" s="72">
        <v>0</v>
      </c>
      <c r="BD19" s="72">
        <v>0</v>
      </c>
      <c r="BE19" s="72">
        <v>0</v>
      </c>
      <c r="BF19" s="72">
        <v>0</v>
      </c>
      <c r="BG19" s="72">
        <v>0</v>
      </c>
      <c r="BH19" s="72">
        <v>0</v>
      </c>
      <c r="BI19" s="72">
        <v>0</v>
      </c>
      <c r="BJ19" s="72">
        <v>0</v>
      </c>
      <c r="BK19" s="72">
        <v>0</v>
      </c>
      <c r="BL19" s="72">
        <v>0</v>
      </c>
      <c r="BM19" s="72">
        <v>0</v>
      </c>
      <c r="BN19" s="72">
        <v>0</v>
      </c>
      <c r="BO19" s="72">
        <v>0</v>
      </c>
      <c r="BP19" s="72">
        <v>0</v>
      </c>
      <c r="BQ19" s="72">
        <v>0</v>
      </c>
      <c r="BR19" s="72">
        <v>0</v>
      </c>
      <c r="BS19" s="71">
        <v>0</v>
      </c>
      <c r="BT19" s="71">
        <v>0</v>
      </c>
      <c r="BU19" s="71">
        <v>0</v>
      </c>
      <c r="BV19" s="71">
        <v>0</v>
      </c>
      <c r="BW19" s="71">
        <v>0</v>
      </c>
      <c r="BX19" s="71">
        <v>0</v>
      </c>
      <c r="BY19" s="71">
        <v>1</v>
      </c>
      <c r="BZ19" s="71">
        <v>0</v>
      </c>
      <c r="CA19" s="71">
        <v>0</v>
      </c>
      <c r="CB19" s="71">
        <v>0</v>
      </c>
      <c r="CD19" s="12">
        <f>AVERAGE(E19:CB19)</f>
        <v>0.039473684210526314</v>
      </c>
      <c r="CE19" s="12">
        <f>STDEV(E19:CB19)</f>
        <v>0.1960128889424849</v>
      </c>
    </row>
    <row r="20" spans="2:83" ht="12.75" customHeight="1">
      <c r="B20" s="70">
        <f>Pesos!B21</f>
        <v>0</v>
      </c>
      <c r="C20" s="28" t="str">
        <f>Pesos!C21</f>
        <v>Campus virtual</v>
      </c>
      <c r="D20" s="28" t="str">
        <f>Pesos!D21</f>
        <v>¿Disponen de un área de trabajo y comunicación entre estudiantes y profesores a través de Internet? (campus virtual, área virtual...)</v>
      </c>
      <c r="E20" s="72">
        <v>1</v>
      </c>
      <c r="F20" s="72">
        <v>1</v>
      </c>
      <c r="G20" s="72">
        <v>1</v>
      </c>
      <c r="H20" s="72">
        <v>1</v>
      </c>
      <c r="I20" s="72">
        <v>1</v>
      </c>
      <c r="J20" s="72">
        <v>1</v>
      </c>
      <c r="K20" s="72">
        <v>1</v>
      </c>
      <c r="L20" s="72">
        <v>1</v>
      </c>
      <c r="M20" s="72">
        <v>1</v>
      </c>
      <c r="N20" s="72">
        <v>1</v>
      </c>
      <c r="O20" s="72">
        <v>1</v>
      </c>
      <c r="P20" s="72">
        <v>1</v>
      </c>
      <c r="Q20" s="72">
        <v>1</v>
      </c>
      <c r="R20" s="72">
        <v>1</v>
      </c>
      <c r="S20" s="72">
        <v>1</v>
      </c>
      <c r="T20" s="72">
        <v>0</v>
      </c>
      <c r="U20" s="72">
        <v>1</v>
      </c>
      <c r="V20" s="72">
        <v>1</v>
      </c>
      <c r="W20" s="72">
        <v>1</v>
      </c>
      <c r="X20" s="72">
        <v>1</v>
      </c>
      <c r="Y20" s="72">
        <v>1</v>
      </c>
      <c r="Z20" s="72">
        <v>1</v>
      </c>
      <c r="AA20" s="72">
        <v>1</v>
      </c>
      <c r="AB20" s="72">
        <v>1</v>
      </c>
      <c r="AC20" s="72">
        <v>1</v>
      </c>
      <c r="AD20" s="72">
        <v>1</v>
      </c>
      <c r="AE20" s="72">
        <v>1</v>
      </c>
      <c r="AF20" s="72">
        <v>1</v>
      </c>
      <c r="AG20" s="72">
        <v>1</v>
      </c>
      <c r="AH20" s="72">
        <v>1</v>
      </c>
      <c r="AI20" s="72">
        <v>1</v>
      </c>
      <c r="AJ20" s="72">
        <v>1</v>
      </c>
      <c r="AK20" s="72">
        <v>1</v>
      </c>
      <c r="AL20" s="72">
        <v>1</v>
      </c>
      <c r="AM20" s="72">
        <v>0</v>
      </c>
      <c r="AN20" s="72">
        <v>1</v>
      </c>
      <c r="AO20" s="72">
        <v>1</v>
      </c>
      <c r="AP20" s="72">
        <v>1</v>
      </c>
      <c r="AQ20" s="72">
        <v>1</v>
      </c>
      <c r="AR20" s="72">
        <v>1</v>
      </c>
      <c r="AS20" s="72">
        <v>1</v>
      </c>
      <c r="AT20" s="72">
        <v>1</v>
      </c>
      <c r="AU20" s="72">
        <v>1</v>
      </c>
      <c r="AV20" s="72">
        <v>1</v>
      </c>
      <c r="AW20" s="72">
        <v>1</v>
      </c>
      <c r="AX20" s="72">
        <v>1</v>
      </c>
      <c r="AY20" s="72">
        <v>1</v>
      </c>
      <c r="AZ20" s="72">
        <v>1</v>
      </c>
      <c r="BA20" s="72">
        <v>1</v>
      </c>
      <c r="BB20" s="72">
        <v>1</v>
      </c>
      <c r="BC20" s="72">
        <v>1</v>
      </c>
      <c r="BD20" s="72">
        <v>1</v>
      </c>
      <c r="BE20" s="72">
        <v>1</v>
      </c>
      <c r="BF20" s="72">
        <v>1</v>
      </c>
      <c r="BG20" s="72">
        <v>1</v>
      </c>
      <c r="BH20" s="72">
        <v>1</v>
      </c>
      <c r="BI20" s="72">
        <v>1</v>
      </c>
      <c r="BJ20" s="72">
        <v>1</v>
      </c>
      <c r="BK20" s="72">
        <v>1</v>
      </c>
      <c r="BL20" s="72">
        <v>1</v>
      </c>
      <c r="BM20" s="72">
        <v>1</v>
      </c>
      <c r="BN20" s="72">
        <v>1</v>
      </c>
      <c r="BO20" s="72">
        <v>1</v>
      </c>
      <c r="BP20" s="72">
        <v>1</v>
      </c>
      <c r="BQ20" s="72">
        <v>1</v>
      </c>
      <c r="BR20" s="72">
        <v>1</v>
      </c>
      <c r="BS20" s="71">
        <v>1</v>
      </c>
      <c r="BT20" s="71">
        <v>1</v>
      </c>
      <c r="BU20" s="71">
        <v>1</v>
      </c>
      <c r="BV20" s="71">
        <v>1</v>
      </c>
      <c r="BW20" s="71">
        <v>1</v>
      </c>
      <c r="BX20" s="71">
        <v>1</v>
      </c>
      <c r="BY20" s="71">
        <v>1</v>
      </c>
      <c r="BZ20" s="71">
        <v>1</v>
      </c>
      <c r="CA20" s="71">
        <v>1</v>
      </c>
      <c r="CB20" s="71">
        <v>1</v>
      </c>
      <c r="CD20" s="12">
        <f>AVERAGE(E20:CB20)</f>
        <v>0.9736842105263158</v>
      </c>
      <c r="CE20" s="12">
        <f>STDEV(E20:CB20)</f>
        <v>0.16113631583445656</v>
      </c>
    </row>
    <row r="21" spans="2:83" ht="12.75" customHeight="1">
      <c r="B21" s="70">
        <f>Pesos!B22</f>
        <v>0</v>
      </c>
      <c r="C21" s="28" t="str">
        <f>Pesos!C22</f>
        <v>Software del campus virtual</v>
      </c>
      <c r="D21" s="28" t="str">
        <f>Pesos!D22</f>
        <v>¿El campus virtual/área virtual se ha desarrollado con software libre?</v>
      </c>
      <c r="E21" s="71">
        <v>0</v>
      </c>
      <c r="F21" s="71">
        <v>1</v>
      </c>
      <c r="G21" s="71">
        <v>0</v>
      </c>
      <c r="H21" s="71">
        <v>0</v>
      </c>
      <c r="I21" s="71">
        <v>1</v>
      </c>
      <c r="J21" s="71"/>
      <c r="K21" s="71">
        <v>0</v>
      </c>
      <c r="L21" s="71">
        <v>1</v>
      </c>
      <c r="M21" s="71">
        <v>0</v>
      </c>
      <c r="N21" s="71">
        <v>0</v>
      </c>
      <c r="O21" s="71">
        <v>1</v>
      </c>
      <c r="P21" s="71">
        <v>1</v>
      </c>
      <c r="Q21" s="71">
        <v>0</v>
      </c>
      <c r="R21" s="71"/>
      <c r="S21" s="71">
        <v>0</v>
      </c>
      <c r="T21" s="71">
        <v>0</v>
      </c>
      <c r="U21" s="71">
        <v>1</v>
      </c>
      <c r="V21" s="71">
        <v>1</v>
      </c>
      <c r="W21" s="71">
        <v>1</v>
      </c>
      <c r="X21" s="71">
        <v>1</v>
      </c>
      <c r="Y21" s="71">
        <v>1</v>
      </c>
      <c r="Z21" s="71">
        <v>1</v>
      </c>
      <c r="AA21" s="71">
        <v>1</v>
      </c>
      <c r="AB21" s="71"/>
      <c r="AC21" s="71">
        <v>1</v>
      </c>
      <c r="AD21" s="71">
        <v>1</v>
      </c>
      <c r="AE21" s="71">
        <v>1</v>
      </c>
      <c r="AF21" s="71">
        <v>1</v>
      </c>
      <c r="AG21" s="71">
        <v>0</v>
      </c>
      <c r="AH21" s="71">
        <v>1</v>
      </c>
      <c r="AI21" s="71">
        <v>0</v>
      </c>
      <c r="AJ21" s="71">
        <v>1</v>
      </c>
      <c r="AK21" s="71">
        <v>1</v>
      </c>
      <c r="AL21" s="71">
        <v>1</v>
      </c>
      <c r="AM21" s="71">
        <v>1</v>
      </c>
      <c r="AN21" s="71">
        <v>0</v>
      </c>
      <c r="AO21" s="71">
        <v>0</v>
      </c>
      <c r="AP21" s="71">
        <v>1</v>
      </c>
      <c r="AQ21" s="71">
        <v>1</v>
      </c>
      <c r="AR21" s="71">
        <v>1</v>
      </c>
      <c r="AS21" s="71">
        <v>1</v>
      </c>
      <c r="AT21" s="71">
        <v>1</v>
      </c>
      <c r="AU21" s="71">
        <v>1</v>
      </c>
      <c r="AV21" s="71">
        <v>1</v>
      </c>
      <c r="AW21" s="71">
        <v>0</v>
      </c>
      <c r="AX21" s="71">
        <v>1</v>
      </c>
      <c r="AY21" s="71">
        <v>0</v>
      </c>
      <c r="AZ21" s="71">
        <v>0</v>
      </c>
      <c r="BA21" s="71">
        <v>1</v>
      </c>
      <c r="BB21" s="71"/>
      <c r="BC21" s="71">
        <v>1</v>
      </c>
      <c r="BD21" s="71"/>
      <c r="BE21" s="71">
        <v>1</v>
      </c>
      <c r="BF21" s="71">
        <v>1</v>
      </c>
      <c r="BG21" s="71">
        <v>1</v>
      </c>
      <c r="BH21" s="71">
        <v>0</v>
      </c>
      <c r="BI21" s="71">
        <v>1</v>
      </c>
      <c r="BJ21" s="71">
        <v>1</v>
      </c>
      <c r="BK21" s="71">
        <v>1</v>
      </c>
      <c r="BL21" s="71">
        <v>0</v>
      </c>
      <c r="BM21" s="71">
        <v>1</v>
      </c>
      <c r="BN21" s="71">
        <v>0</v>
      </c>
      <c r="BO21" s="71">
        <v>1</v>
      </c>
      <c r="BP21" s="71">
        <v>0</v>
      </c>
      <c r="BQ21" s="71">
        <v>1</v>
      </c>
      <c r="BR21" s="71">
        <v>1</v>
      </c>
      <c r="BS21" s="71">
        <v>0</v>
      </c>
      <c r="BT21" s="71">
        <v>1</v>
      </c>
      <c r="BU21" s="71">
        <v>0</v>
      </c>
      <c r="BV21" s="71">
        <v>1</v>
      </c>
      <c r="BW21" s="71">
        <v>1</v>
      </c>
      <c r="BX21" s="71">
        <v>1</v>
      </c>
      <c r="BY21" s="71">
        <v>1</v>
      </c>
      <c r="BZ21" s="71"/>
      <c r="CA21" s="71">
        <v>1</v>
      </c>
      <c r="CB21" s="71">
        <v>1</v>
      </c>
      <c r="CD21" s="12">
        <f>AVERAGE(E21:CB21)</f>
        <v>0.6857142857142857</v>
      </c>
      <c r="CE21" s="12">
        <f>STDEV(E21:CB21)</f>
        <v>0.46758265619318123</v>
      </c>
    </row>
    <row r="22" spans="2:83" ht="12.75" customHeight="1">
      <c r="B22" s="70">
        <f>Pesos!B23</f>
        <v>0</v>
      </c>
      <c r="C22" s="28" t="str">
        <f>Pesos!C23</f>
        <v>Licencia de contenidos web</v>
      </c>
      <c r="D22" s="28" t="str">
        <f>Pesos!D23</f>
        <v>¿La web de la universidad utiliza alguna licencia de contenidos libre?</v>
      </c>
      <c r="E22" s="73">
        <v>0</v>
      </c>
      <c r="F22" s="73">
        <v>0</v>
      </c>
      <c r="G22" s="73">
        <v>0</v>
      </c>
      <c r="H22" s="73">
        <v>0</v>
      </c>
      <c r="I22" s="73">
        <v>0</v>
      </c>
      <c r="J22" s="73">
        <v>0</v>
      </c>
      <c r="K22" s="73">
        <v>0</v>
      </c>
      <c r="L22" s="73">
        <v>0</v>
      </c>
      <c r="M22" s="73">
        <v>0</v>
      </c>
      <c r="N22" s="73">
        <v>0</v>
      </c>
      <c r="O22" s="73">
        <v>0</v>
      </c>
      <c r="P22" s="73">
        <v>0</v>
      </c>
      <c r="Q22" s="73">
        <v>0</v>
      </c>
      <c r="R22" s="73">
        <v>0</v>
      </c>
      <c r="S22" s="73">
        <v>0</v>
      </c>
      <c r="T22" s="73">
        <v>0</v>
      </c>
      <c r="U22" s="73">
        <v>0</v>
      </c>
      <c r="V22" s="73">
        <v>0</v>
      </c>
      <c r="W22" s="73">
        <v>0</v>
      </c>
      <c r="X22" s="73">
        <v>0</v>
      </c>
      <c r="Y22" s="73">
        <v>0</v>
      </c>
      <c r="Z22" s="73">
        <v>0</v>
      </c>
      <c r="AA22" s="73">
        <v>0</v>
      </c>
      <c r="AB22" s="73">
        <v>1</v>
      </c>
      <c r="AC22" s="73">
        <v>0</v>
      </c>
      <c r="AD22" s="73">
        <v>0</v>
      </c>
      <c r="AE22" s="73">
        <v>0</v>
      </c>
      <c r="AF22" s="73">
        <v>0</v>
      </c>
      <c r="AG22" s="73">
        <v>0</v>
      </c>
      <c r="AH22" s="73">
        <v>0</v>
      </c>
      <c r="AI22" s="73">
        <v>0</v>
      </c>
      <c r="AJ22" s="73">
        <v>0</v>
      </c>
      <c r="AK22" s="73">
        <v>0</v>
      </c>
      <c r="AL22" s="73">
        <v>0</v>
      </c>
      <c r="AM22" s="73">
        <v>0</v>
      </c>
      <c r="AN22" s="73">
        <v>0</v>
      </c>
      <c r="AO22" s="73">
        <v>0</v>
      </c>
      <c r="AP22" s="73">
        <v>0</v>
      </c>
      <c r="AQ22" s="73">
        <v>0</v>
      </c>
      <c r="AR22" s="73">
        <v>0</v>
      </c>
      <c r="AS22" s="73">
        <v>0</v>
      </c>
      <c r="AT22" s="73">
        <v>0</v>
      </c>
      <c r="AU22" s="73">
        <v>0</v>
      </c>
      <c r="AV22" s="73">
        <v>0</v>
      </c>
      <c r="AW22" s="73">
        <v>0</v>
      </c>
      <c r="AX22" s="73">
        <v>0</v>
      </c>
      <c r="AY22" s="73">
        <v>0</v>
      </c>
      <c r="AZ22" s="73">
        <v>0</v>
      </c>
      <c r="BA22" s="73">
        <v>0</v>
      </c>
      <c r="BB22" s="73">
        <v>1</v>
      </c>
      <c r="BC22" s="73">
        <v>0</v>
      </c>
      <c r="BD22" s="73">
        <v>0</v>
      </c>
      <c r="BE22" s="73">
        <v>0</v>
      </c>
      <c r="BF22" s="73">
        <v>0</v>
      </c>
      <c r="BG22" s="73">
        <v>0</v>
      </c>
      <c r="BH22" s="73">
        <v>0</v>
      </c>
      <c r="BI22" s="73">
        <v>0</v>
      </c>
      <c r="BJ22" s="73">
        <v>0</v>
      </c>
      <c r="BK22" s="73">
        <v>0</v>
      </c>
      <c r="BL22" s="73">
        <v>0</v>
      </c>
      <c r="BM22" s="73">
        <v>0</v>
      </c>
      <c r="BN22" s="73">
        <v>0</v>
      </c>
      <c r="BO22" s="73">
        <v>0</v>
      </c>
      <c r="BP22" s="73">
        <v>0</v>
      </c>
      <c r="BQ22" s="73">
        <v>0</v>
      </c>
      <c r="BR22" s="73">
        <v>0</v>
      </c>
      <c r="BS22" s="73">
        <v>0</v>
      </c>
      <c r="BT22" s="73">
        <v>0</v>
      </c>
      <c r="BU22" s="73">
        <v>0</v>
      </c>
      <c r="BV22" s="73">
        <v>0</v>
      </c>
      <c r="BW22" s="73">
        <v>0</v>
      </c>
      <c r="BX22" s="73">
        <v>0</v>
      </c>
      <c r="BY22" s="73">
        <v>0</v>
      </c>
      <c r="BZ22" s="73">
        <v>0</v>
      </c>
      <c r="CA22" s="73">
        <v>0</v>
      </c>
      <c r="CB22" s="73">
        <v>0</v>
      </c>
      <c r="CD22" s="12">
        <f>AVERAGE(E22:CB22)</f>
        <v>0.02631578947368421</v>
      </c>
      <c r="CE22" s="12">
        <f>STDEV(E22:CB22)</f>
        <v>0.16113631583445662</v>
      </c>
    </row>
    <row r="23" spans="2:83" ht="12.75" customHeight="1">
      <c r="B23" s="70">
        <f>Pesos!B24</f>
        <v>0</v>
      </c>
      <c r="C23" s="28" t="str">
        <f>Pesos!C24</f>
        <v>Servidor web</v>
      </c>
      <c r="D23" s="28" t="str">
        <f>Pesos!D24</f>
        <v>¿El servidor de la web principal de la universidad es libre? (Apache, Nginx...)</v>
      </c>
      <c r="E23" s="71">
        <v>1</v>
      </c>
      <c r="F23" s="71">
        <v>1</v>
      </c>
      <c r="G23" s="71">
        <v>0</v>
      </c>
      <c r="H23" s="71">
        <v>1</v>
      </c>
      <c r="I23" s="71">
        <v>1</v>
      </c>
      <c r="J23" s="71">
        <v>1</v>
      </c>
      <c r="K23" s="71">
        <v>1</v>
      </c>
      <c r="L23" s="71">
        <v>1</v>
      </c>
      <c r="M23" s="71">
        <v>1</v>
      </c>
      <c r="N23" s="71">
        <v>0</v>
      </c>
      <c r="O23" s="71">
        <v>0</v>
      </c>
      <c r="P23" s="74" t="s">
        <v>379</v>
      </c>
      <c r="Q23" s="71">
        <v>1</v>
      </c>
      <c r="R23" s="71">
        <v>1</v>
      </c>
      <c r="S23" s="71">
        <v>1</v>
      </c>
      <c r="T23" s="71">
        <v>0</v>
      </c>
      <c r="U23" s="71">
        <v>0</v>
      </c>
      <c r="V23" s="71">
        <v>0</v>
      </c>
      <c r="W23" s="71">
        <v>1</v>
      </c>
      <c r="X23" s="71">
        <v>1</v>
      </c>
      <c r="Y23" s="71">
        <v>1</v>
      </c>
      <c r="Z23" s="71">
        <v>1</v>
      </c>
      <c r="AA23" s="71">
        <v>1</v>
      </c>
      <c r="AB23" s="71">
        <v>0</v>
      </c>
      <c r="AC23" s="71">
        <v>1</v>
      </c>
      <c r="AD23" s="71">
        <v>1</v>
      </c>
      <c r="AE23" s="71"/>
      <c r="AF23" s="71">
        <v>1</v>
      </c>
      <c r="AG23" s="71">
        <v>0</v>
      </c>
      <c r="AH23" s="71">
        <v>1</v>
      </c>
      <c r="AI23" s="71">
        <v>0</v>
      </c>
      <c r="AJ23" s="71">
        <v>1</v>
      </c>
      <c r="AK23" s="71">
        <v>1</v>
      </c>
      <c r="AL23" s="71"/>
      <c r="AM23" s="71">
        <v>1</v>
      </c>
      <c r="AN23" s="71">
        <v>1</v>
      </c>
      <c r="AO23" s="71">
        <v>1</v>
      </c>
      <c r="AP23" s="71">
        <v>1</v>
      </c>
      <c r="AQ23" s="71"/>
      <c r="AR23" s="71">
        <v>1</v>
      </c>
      <c r="AS23" s="71">
        <v>1</v>
      </c>
      <c r="AT23" s="71">
        <v>1</v>
      </c>
      <c r="AU23" s="71">
        <v>1</v>
      </c>
      <c r="AV23" s="71">
        <v>1</v>
      </c>
      <c r="AW23" s="71">
        <v>0</v>
      </c>
      <c r="AX23" s="71">
        <v>1</v>
      </c>
      <c r="AY23" s="71">
        <v>1</v>
      </c>
      <c r="AZ23" s="71">
        <v>1</v>
      </c>
      <c r="BA23" s="71">
        <v>1</v>
      </c>
      <c r="BB23" s="71">
        <v>1</v>
      </c>
      <c r="BC23" s="71">
        <v>1</v>
      </c>
      <c r="BD23" s="71">
        <v>0</v>
      </c>
      <c r="BE23" s="71">
        <v>1</v>
      </c>
      <c r="BF23" s="71">
        <v>1</v>
      </c>
      <c r="BG23" s="71">
        <v>1</v>
      </c>
      <c r="BH23" s="71">
        <v>0</v>
      </c>
      <c r="BI23" s="71">
        <v>1</v>
      </c>
      <c r="BJ23" s="71">
        <v>1</v>
      </c>
      <c r="BK23" s="71">
        <v>1</v>
      </c>
      <c r="BL23" s="71">
        <v>1</v>
      </c>
      <c r="BM23" s="71">
        <v>1</v>
      </c>
      <c r="BN23" s="71">
        <v>1</v>
      </c>
      <c r="BO23" s="71">
        <v>1</v>
      </c>
      <c r="BP23" s="71">
        <v>1</v>
      </c>
      <c r="BQ23" s="71">
        <v>1</v>
      </c>
      <c r="BR23" s="71">
        <v>1</v>
      </c>
      <c r="BS23" s="71">
        <v>1</v>
      </c>
      <c r="BT23" s="71">
        <v>1</v>
      </c>
      <c r="BU23" s="71">
        <v>1</v>
      </c>
      <c r="BV23" s="71">
        <v>1</v>
      </c>
      <c r="BW23" s="71">
        <v>1</v>
      </c>
      <c r="BX23" s="71">
        <v>1</v>
      </c>
      <c r="BY23" s="71">
        <v>1</v>
      </c>
      <c r="BZ23" s="71">
        <v>1</v>
      </c>
      <c r="CA23" s="71">
        <v>1</v>
      </c>
      <c r="CB23" s="71">
        <v>1</v>
      </c>
      <c r="CD23" s="12">
        <f>AVERAGE(E23:CB23)</f>
        <v>0.8333333333333334</v>
      </c>
      <c r="CE23" s="12">
        <f>STDEV(E23:CB23)</f>
        <v>0.3752933125204011</v>
      </c>
    </row>
    <row r="24" spans="2:83" ht="12.75" customHeight="1">
      <c r="B24" s="70" t="str">
        <f>Pesos!B25</f>
        <v>Divulgación</v>
      </c>
      <c r="C24" s="28" t="str">
        <f>Pesos!C25</f>
        <v>Eventos organizados</v>
      </c>
      <c r="D24" s="28" t="str">
        <f>Pesos!D25</f>
        <v>¿La universidad ha organizado íntegramente algún evento sobre software libre (ponencias, charlas,  talleres...) en los úlitmos 12 meses?</v>
      </c>
      <c r="E24" s="72">
        <v>1</v>
      </c>
      <c r="F24" s="72">
        <v>1</v>
      </c>
      <c r="G24" s="72">
        <v>1</v>
      </c>
      <c r="H24" s="72">
        <v>1</v>
      </c>
      <c r="I24" s="72">
        <v>1</v>
      </c>
      <c r="J24" s="72">
        <v>0</v>
      </c>
      <c r="K24" s="72"/>
      <c r="L24" s="72">
        <v>1</v>
      </c>
      <c r="M24" s="72">
        <v>1</v>
      </c>
      <c r="N24" s="72">
        <v>1</v>
      </c>
      <c r="O24" s="72">
        <v>1</v>
      </c>
      <c r="P24" s="72">
        <v>1</v>
      </c>
      <c r="Q24" s="72">
        <v>0</v>
      </c>
      <c r="R24" s="72">
        <v>0</v>
      </c>
      <c r="S24" s="72">
        <v>0</v>
      </c>
      <c r="T24" s="72">
        <v>1</v>
      </c>
      <c r="U24" s="72">
        <v>0</v>
      </c>
      <c r="V24" s="72">
        <v>1</v>
      </c>
      <c r="W24" s="72">
        <v>1</v>
      </c>
      <c r="X24" s="72">
        <v>1</v>
      </c>
      <c r="Y24" s="72">
        <v>1</v>
      </c>
      <c r="Z24" s="72">
        <v>1</v>
      </c>
      <c r="AA24" s="72">
        <v>1</v>
      </c>
      <c r="AB24" s="72">
        <v>1</v>
      </c>
      <c r="AC24" s="72"/>
      <c r="AD24" s="72">
        <v>0</v>
      </c>
      <c r="AE24" s="72">
        <v>1</v>
      </c>
      <c r="AF24" s="72">
        <v>1</v>
      </c>
      <c r="AG24" s="72">
        <v>1</v>
      </c>
      <c r="AH24" s="72"/>
      <c r="AI24" s="72">
        <v>0</v>
      </c>
      <c r="AJ24" s="72">
        <v>1</v>
      </c>
      <c r="AK24" s="72">
        <v>1</v>
      </c>
      <c r="AL24" s="72">
        <v>1</v>
      </c>
      <c r="AM24" s="72">
        <v>0</v>
      </c>
      <c r="AN24" s="72">
        <v>0</v>
      </c>
      <c r="AO24" s="72">
        <v>1</v>
      </c>
      <c r="AP24" s="72">
        <v>1</v>
      </c>
      <c r="AQ24" s="72">
        <v>1</v>
      </c>
      <c r="AR24" s="72">
        <v>1</v>
      </c>
      <c r="AS24" s="72">
        <v>1</v>
      </c>
      <c r="AT24" s="72">
        <v>1</v>
      </c>
      <c r="AU24" s="72">
        <v>1</v>
      </c>
      <c r="AV24" s="72">
        <v>1</v>
      </c>
      <c r="AW24" s="72">
        <v>1</v>
      </c>
      <c r="AX24" s="72">
        <v>1</v>
      </c>
      <c r="AY24" s="72">
        <v>1</v>
      </c>
      <c r="AZ24" s="72">
        <v>1</v>
      </c>
      <c r="BA24" s="72">
        <v>1</v>
      </c>
      <c r="BB24" s="72">
        <v>1</v>
      </c>
      <c r="BC24" s="72">
        <v>1</v>
      </c>
      <c r="BD24" s="72">
        <v>0</v>
      </c>
      <c r="BE24" s="72">
        <v>1</v>
      </c>
      <c r="BF24" s="72">
        <v>1</v>
      </c>
      <c r="BG24" s="72">
        <v>1</v>
      </c>
      <c r="BH24" s="72">
        <v>1</v>
      </c>
      <c r="BI24" s="72">
        <v>1</v>
      </c>
      <c r="BJ24" s="72">
        <v>1</v>
      </c>
      <c r="BK24" s="72">
        <v>1</v>
      </c>
      <c r="BL24" s="72">
        <v>1</v>
      </c>
      <c r="BM24" s="72">
        <v>1</v>
      </c>
      <c r="BN24" s="72">
        <v>1</v>
      </c>
      <c r="BO24" s="72">
        <v>1</v>
      </c>
      <c r="BP24" s="72">
        <v>1</v>
      </c>
      <c r="BQ24" s="72">
        <v>1</v>
      </c>
      <c r="BR24" s="72">
        <v>1</v>
      </c>
      <c r="BS24" s="71">
        <v>1</v>
      </c>
      <c r="BT24" s="71">
        <v>1</v>
      </c>
      <c r="BU24" s="71">
        <v>1</v>
      </c>
      <c r="BV24" s="71">
        <v>1</v>
      </c>
      <c r="BW24" s="71">
        <v>1</v>
      </c>
      <c r="BX24" s="71">
        <v>1</v>
      </c>
      <c r="BY24" s="71">
        <v>1</v>
      </c>
      <c r="BZ24" s="71">
        <v>0</v>
      </c>
      <c r="CA24" s="71">
        <v>0</v>
      </c>
      <c r="CB24" s="71">
        <v>1</v>
      </c>
      <c r="CD24" s="12">
        <f>AVERAGE(E24:CB24)</f>
        <v>0.8356164383561644</v>
      </c>
      <c r="CE24" s="12">
        <f>STDEV(E24:CB24)</f>
        <v>0.3731881648614998</v>
      </c>
    </row>
    <row r="25" spans="2:83" ht="12.75" customHeight="1">
      <c r="B25" s="70">
        <f>Pesos!B26</f>
        <v>0</v>
      </c>
      <c r="C25" s="28" t="str">
        <f>Pesos!C26</f>
        <v>Premio local CuSL</v>
      </c>
      <c r="D25" s="28" t="str">
        <f>Pesos!D26</f>
        <v>Número de premios locales que la universidad ha organizado para el Concurso Universitario de Software Libre</v>
      </c>
      <c r="E25" s="71">
        <v>0</v>
      </c>
      <c r="F25" s="71">
        <v>0</v>
      </c>
      <c r="G25" s="71">
        <v>0</v>
      </c>
      <c r="H25" s="71">
        <v>0</v>
      </c>
      <c r="I25" s="71">
        <v>0</v>
      </c>
      <c r="J25" s="71">
        <v>0</v>
      </c>
      <c r="K25" s="71">
        <v>0</v>
      </c>
      <c r="L25" s="71">
        <v>0</v>
      </c>
      <c r="M25" s="71">
        <v>0</v>
      </c>
      <c r="N25" s="71">
        <v>0</v>
      </c>
      <c r="O25" s="71">
        <v>0</v>
      </c>
      <c r="P25" s="71">
        <v>0</v>
      </c>
      <c r="Q25" s="71">
        <v>0</v>
      </c>
      <c r="R25" s="71">
        <v>0</v>
      </c>
      <c r="S25" s="71">
        <v>0</v>
      </c>
      <c r="T25" s="71">
        <v>0</v>
      </c>
      <c r="U25" s="71">
        <v>0</v>
      </c>
      <c r="V25" s="71">
        <v>0</v>
      </c>
      <c r="W25" s="71">
        <v>0</v>
      </c>
      <c r="X25" s="71">
        <v>0</v>
      </c>
      <c r="Y25" s="71">
        <v>0</v>
      </c>
      <c r="Z25" s="71">
        <v>0</v>
      </c>
      <c r="AA25" s="71">
        <v>0</v>
      </c>
      <c r="AB25" s="71">
        <v>0</v>
      </c>
      <c r="AC25" s="71">
        <v>0</v>
      </c>
      <c r="AD25" s="71">
        <v>0</v>
      </c>
      <c r="AE25" s="71">
        <v>0</v>
      </c>
      <c r="AF25" s="71">
        <v>0</v>
      </c>
      <c r="AG25" s="71">
        <v>0</v>
      </c>
      <c r="AH25" s="71">
        <v>0</v>
      </c>
      <c r="AI25" s="71">
        <v>0</v>
      </c>
      <c r="AJ25" s="71">
        <v>1</v>
      </c>
      <c r="AK25" s="71">
        <v>0</v>
      </c>
      <c r="AL25" s="71">
        <v>0</v>
      </c>
      <c r="AM25" s="71">
        <v>0</v>
      </c>
      <c r="AN25" s="71">
        <v>0</v>
      </c>
      <c r="AO25" s="71">
        <v>0</v>
      </c>
      <c r="AP25" s="71">
        <v>1</v>
      </c>
      <c r="AQ25" s="71">
        <v>0</v>
      </c>
      <c r="AR25" s="71">
        <v>1</v>
      </c>
      <c r="AS25" s="71">
        <v>0</v>
      </c>
      <c r="AT25" s="71">
        <v>0</v>
      </c>
      <c r="AU25" s="71">
        <v>0</v>
      </c>
      <c r="AV25" s="71">
        <v>0</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c r="BR25" s="71">
        <v>0</v>
      </c>
      <c r="BS25" s="71">
        <v>1</v>
      </c>
      <c r="BT25" s="71">
        <v>0</v>
      </c>
      <c r="BU25" s="71">
        <v>0</v>
      </c>
      <c r="BV25" s="71">
        <v>0</v>
      </c>
      <c r="BW25" s="71">
        <v>0</v>
      </c>
      <c r="BX25" s="71">
        <v>0</v>
      </c>
      <c r="BY25" s="71">
        <v>0</v>
      </c>
      <c r="BZ25" s="71">
        <v>0</v>
      </c>
      <c r="CA25" s="71">
        <v>0</v>
      </c>
      <c r="CB25" s="71">
        <v>1</v>
      </c>
      <c r="CD25" s="12">
        <f>AVERAGE(E25:CB25)</f>
        <v>0.06578947368421052</v>
      </c>
      <c r="CE25" s="12">
        <f>STDEV(E25:CB25)</f>
        <v>0.24956101809855222</v>
      </c>
    </row>
    <row r="26" spans="2:83" ht="12.75" customHeight="1">
      <c r="B26" s="70" t="str">
        <f>Pesos!B27</f>
        <v>Webmetría</v>
      </c>
      <c r="C26" s="28" t="str">
        <f>Pesos!C27</f>
        <v>Web Impact Factor (WIF)</v>
      </c>
      <c r="D26" s="28" t="str">
        <f>Pesos!D27</f>
        <v>Número total de enlaces externos * número total de dominios diferentes que contiene esos enlaces</v>
      </c>
      <c r="E26" s="72">
        <f>(E28*E30)</f>
        <v>0</v>
      </c>
      <c r="F26" s="72">
        <f>(F28*F30)</f>
        <v>0</v>
      </c>
      <c r="G26" s="72">
        <f>(G28*G30)</f>
        <v>0</v>
      </c>
      <c r="H26" s="72">
        <f>(H28*H30)</f>
        <v>0</v>
      </c>
      <c r="I26" s="72">
        <f>(I28*I30)</f>
        <v>157430</v>
      </c>
      <c r="J26" s="72">
        <f>(J28*J30)</f>
        <v>0</v>
      </c>
      <c r="K26" s="72">
        <f>(K28*K30)</f>
        <v>0</v>
      </c>
      <c r="L26" s="72">
        <f>(L28*L30)</f>
        <v>0</v>
      </c>
      <c r="M26" s="72">
        <f>(M28*M30)</f>
        <v>0</v>
      </c>
      <c r="N26" s="72">
        <f>(N28*N30)</f>
        <v>9953632</v>
      </c>
      <c r="O26" s="72">
        <f>(O28*O30)</f>
        <v>0</v>
      </c>
      <c r="P26" s="72">
        <f>(P28*P30)</f>
        <v>0</v>
      </c>
      <c r="Q26" s="72">
        <f>(Q28*Q30)</f>
        <v>0</v>
      </c>
      <c r="R26" s="72">
        <f>(R28*R30)</f>
        <v>0</v>
      </c>
      <c r="S26" s="72">
        <f>(S28*S30)</f>
        <v>0</v>
      </c>
      <c r="T26" s="72">
        <f>(T28*T30)</f>
        <v>0</v>
      </c>
      <c r="U26" s="72">
        <f>(U28*U30)</f>
        <v>0</v>
      </c>
      <c r="V26" s="72">
        <f>(V28*V30)</f>
        <v>0</v>
      </c>
      <c r="W26" s="72">
        <f>(W28*W30)</f>
        <v>26</v>
      </c>
      <c r="X26" s="72">
        <f>(X28*X30)</f>
        <v>0</v>
      </c>
      <c r="Y26" s="72">
        <f>(Y28*Y30)</f>
        <v>0</v>
      </c>
      <c r="Z26" s="72">
        <f>(Z28*Z30)</f>
        <v>0</v>
      </c>
      <c r="AA26" s="72">
        <f>(AA28*AA30)</f>
        <v>0</v>
      </c>
      <c r="AB26" s="72">
        <f>(AB28*AB30)</f>
        <v>0</v>
      </c>
      <c r="AC26" s="72">
        <f>(AC28*AC30)</f>
        <v>0</v>
      </c>
      <c r="AD26" s="72">
        <f>(AD28*AD30)</f>
        <v>0</v>
      </c>
      <c r="AE26" s="72">
        <f>(AE28*AE30)</f>
        <v>0</v>
      </c>
      <c r="AF26" s="72">
        <f>(AF28*AF30)</f>
        <v>0</v>
      </c>
      <c r="AG26" s="72">
        <f>(AG28*AG30)</f>
        <v>0</v>
      </c>
      <c r="AH26" s="72">
        <f>(AH28*AH30)</f>
        <v>0</v>
      </c>
      <c r="AI26" s="72">
        <f>(AI28*AI30)</f>
        <v>0</v>
      </c>
      <c r="AJ26" s="72">
        <f>(AJ28*AJ30)</f>
        <v>53624988</v>
      </c>
      <c r="AK26" s="72">
        <f>(AK28*AK30)</f>
        <v>7515</v>
      </c>
      <c r="AL26" s="72">
        <f>(AL28*AL30)</f>
        <v>0</v>
      </c>
      <c r="AM26" s="72">
        <f>(AM28*AM30)</f>
        <v>0</v>
      </c>
      <c r="AN26" s="72">
        <f>(AN28*AN30)</f>
        <v>0</v>
      </c>
      <c r="AO26" s="72">
        <f>(AO28*AO30)</f>
        <v>0</v>
      </c>
      <c r="AP26" s="72">
        <f>(AP28*AP30)</f>
        <v>0</v>
      </c>
      <c r="AQ26" s="72">
        <f>(AQ28*AQ30)</f>
        <v>0</v>
      </c>
      <c r="AR26" s="72">
        <f>(AR28*AR30)</f>
        <v>38759688</v>
      </c>
      <c r="AS26" s="72">
        <f>(AS28*AS30)</f>
        <v>2798149</v>
      </c>
      <c r="AT26" s="72">
        <f>(AT28*AT30)</f>
        <v>0</v>
      </c>
      <c r="AU26" s="72">
        <f>(AU28*AU30)</f>
        <v>0</v>
      </c>
      <c r="AV26" s="72">
        <f>(AV28*AV30)</f>
        <v>0</v>
      </c>
      <c r="AW26" s="72">
        <f>(AW28*AW30)</f>
        <v>0</v>
      </c>
      <c r="AX26" s="72">
        <f>(AX28*AX30)</f>
        <v>0</v>
      </c>
      <c r="AY26" s="72">
        <f>(AY28*AY30)</f>
        <v>0</v>
      </c>
      <c r="AZ26" s="72">
        <f>(AZ28*AZ30)</f>
        <v>0</v>
      </c>
      <c r="BA26" s="72">
        <f>(BA28*BA30)</f>
        <v>0</v>
      </c>
      <c r="BB26" s="72">
        <f>(BB28*BB30)</f>
        <v>0</v>
      </c>
      <c r="BC26" s="72">
        <f>(BC28*BC30)</f>
        <v>0</v>
      </c>
      <c r="BD26" s="72">
        <f>(BD28*BD30)</f>
        <v>0</v>
      </c>
      <c r="BE26" s="72">
        <f>(BE28*BE30)</f>
        <v>0</v>
      </c>
      <c r="BF26" s="72">
        <f>(BF28*BF30)</f>
        <v>0</v>
      </c>
      <c r="BG26" s="72">
        <f>(BG28*BG30)</f>
        <v>0</v>
      </c>
      <c r="BH26" s="72">
        <f>(BH28*BH30)</f>
        <v>0</v>
      </c>
      <c r="BI26" s="72">
        <f>(BI28*BI30)</f>
        <v>0</v>
      </c>
      <c r="BJ26" s="72">
        <f>(BJ28*BJ30)</f>
        <v>0</v>
      </c>
      <c r="BK26" s="72">
        <f>(BK28*BK30)</f>
        <v>0</v>
      </c>
      <c r="BL26" s="72">
        <f>(BL28*BL30)</f>
        <v>0</v>
      </c>
      <c r="BM26" s="72">
        <f>(BM28*BM30)</f>
        <v>0</v>
      </c>
      <c r="BN26" s="72">
        <f>(BN28*BN30)</f>
        <v>0</v>
      </c>
      <c r="BO26" s="72">
        <f>(BO28*BO30)</f>
        <v>0</v>
      </c>
      <c r="BP26" s="72">
        <f>(BP28*BP30)</f>
        <v>0</v>
      </c>
      <c r="BQ26" s="72">
        <f>(BQ28*BQ30)</f>
        <v>0</v>
      </c>
      <c r="BR26" s="72">
        <f>(BR28*BR30)</f>
        <v>0</v>
      </c>
      <c r="BS26" s="72">
        <f>(BS28*BS30)</f>
        <v>804100</v>
      </c>
      <c r="BT26" s="72">
        <f>(BT28*BT30)</f>
        <v>2840355</v>
      </c>
      <c r="BU26" s="72">
        <f>(BU28*BU30)</f>
        <v>1</v>
      </c>
      <c r="BV26" s="72">
        <f>(BV28*BV30)</f>
        <v>0</v>
      </c>
      <c r="BW26" s="72">
        <f>(BW28*BW30)</f>
        <v>0</v>
      </c>
      <c r="BX26" s="72">
        <f>(BX28*BX30)</f>
        <v>0</v>
      </c>
      <c r="BY26" s="72">
        <f>(BY28*BY30)</f>
        <v>5924732</v>
      </c>
      <c r="BZ26" s="72">
        <f>(BZ28*BZ30)</f>
        <v>0</v>
      </c>
      <c r="CA26" s="72">
        <f>(CA28*CA30)</f>
        <v>0</v>
      </c>
      <c r="CB26" s="72">
        <f>(CB28*CB30)</f>
        <v>295000464</v>
      </c>
      <c r="CD26" s="12">
        <f>AVERAGE(E26:CB26)</f>
        <v>5393040.52631579</v>
      </c>
      <c r="CE26" s="12">
        <f>STDEV(E26:CB26)</f>
        <v>34514445.4932857</v>
      </c>
    </row>
    <row r="27" spans="2:83" ht="12.75" customHeight="1">
      <c r="B27" s="70">
        <f>Pesos!B28</f>
        <v>0</v>
      </c>
      <c r="C27" s="28" t="str">
        <f>Pesos!C28</f>
        <v>Dispersión del impacto de las citaciones recientes</v>
      </c>
      <c r="D27" s="28" t="str">
        <f>Pesos!D28</f>
        <v>Número de dominios diferentes tienen un enlace hacia la OSL</v>
      </c>
      <c r="E27" s="71">
        <v>0</v>
      </c>
      <c r="F27" s="71">
        <v>0</v>
      </c>
      <c r="G27" s="71">
        <v>0</v>
      </c>
      <c r="H27" s="71">
        <v>0</v>
      </c>
      <c r="I27" s="71">
        <v>27</v>
      </c>
      <c r="J27" s="71">
        <v>0</v>
      </c>
      <c r="K27" s="71">
        <v>0</v>
      </c>
      <c r="L27" s="71">
        <v>0</v>
      </c>
      <c r="M27" s="71">
        <v>0</v>
      </c>
      <c r="N27" s="71">
        <v>180</v>
      </c>
      <c r="O27" s="71">
        <v>9</v>
      </c>
      <c r="P27" s="71">
        <v>0</v>
      </c>
      <c r="Q27" s="71">
        <v>0</v>
      </c>
      <c r="R27" s="71">
        <v>0</v>
      </c>
      <c r="S27" s="71">
        <v>0</v>
      </c>
      <c r="T27" s="71">
        <v>0</v>
      </c>
      <c r="U27" s="71">
        <v>0</v>
      </c>
      <c r="V27" s="71">
        <v>0</v>
      </c>
      <c r="W27" s="71">
        <v>2</v>
      </c>
      <c r="X27" s="71">
        <v>0</v>
      </c>
      <c r="Y27" s="71">
        <v>0</v>
      </c>
      <c r="Z27" s="71">
        <v>0</v>
      </c>
      <c r="AA27" s="71">
        <v>0</v>
      </c>
      <c r="AB27" s="71">
        <v>0</v>
      </c>
      <c r="AC27" s="71">
        <v>0</v>
      </c>
      <c r="AD27" s="71">
        <v>0</v>
      </c>
      <c r="AE27" s="71">
        <v>0</v>
      </c>
      <c r="AF27" s="71">
        <v>0</v>
      </c>
      <c r="AG27" s="71">
        <v>0</v>
      </c>
      <c r="AH27" s="71">
        <v>0</v>
      </c>
      <c r="AI27" s="71">
        <v>0</v>
      </c>
      <c r="AJ27" s="71">
        <v>538</v>
      </c>
      <c r="AK27" s="71">
        <v>5</v>
      </c>
      <c r="AL27" s="71">
        <v>0</v>
      </c>
      <c r="AM27" s="71">
        <v>0</v>
      </c>
      <c r="AN27" s="71">
        <v>0</v>
      </c>
      <c r="AO27" s="71">
        <v>0</v>
      </c>
      <c r="AP27" s="71">
        <v>0</v>
      </c>
      <c r="AQ27" s="71">
        <v>0</v>
      </c>
      <c r="AR27" s="71">
        <v>215</v>
      </c>
      <c r="AS27" s="71">
        <v>106</v>
      </c>
      <c r="AT27" s="71">
        <v>0</v>
      </c>
      <c r="AU27" s="71">
        <v>0</v>
      </c>
      <c r="AV27" s="71">
        <v>0</v>
      </c>
      <c r="AW27" s="71">
        <v>0</v>
      </c>
      <c r="AX27" s="71">
        <v>0</v>
      </c>
      <c r="AY27" s="71">
        <v>0</v>
      </c>
      <c r="AZ27" s="71">
        <v>0</v>
      </c>
      <c r="BA27" s="71">
        <v>0</v>
      </c>
      <c r="BB27" s="71">
        <v>0</v>
      </c>
      <c r="BC27" s="71">
        <v>0</v>
      </c>
      <c r="BD27" s="71">
        <v>0</v>
      </c>
      <c r="BE27" s="71">
        <v>0</v>
      </c>
      <c r="BF27" s="71">
        <v>0</v>
      </c>
      <c r="BG27" s="71">
        <v>0</v>
      </c>
      <c r="BH27" s="71">
        <v>0</v>
      </c>
      <c r="BI27" s="71">
        <v>0</v>
      </c>
      <c r="BJ27" s="71">
        <v>0</v>
      </c>
      <c r="BK27" s="71">
        <v>0</v>
      </c>
      <c r="BL27" s="71">
        <v>0</v>
      </c>
      <c r="BM27" s="71">
        <v>0</v>
      </c>
      <c r="BN27" s="71">
        <v>0</v>
      </c>
      <c r="BO27" s="71">
        <v>0</v>
      </c>
      <c r="BP27" s="71">
        <v>0</v>
      </c>
      <c r="BQ27" s="71">
        <v>0</v>
      </c>
      <c r="BR27" s="71">
        <v>0</v>
      </c>
      <c r="BS27" s="71">
        <v>49</v>
      </c>
      <c r="BT27" s="71">
        <v>75</v>
      </c>
      <c r="BU27" s="71">
        <v>0</v>
      </c>
      <c r="BV27" s="71">
        <v>0</v>
      </c>
      <c r="BW27" s="71">
        <v>0</v>
      </c>
      <c r="BX27" s="71">
        <v>0</v>
      </c>
      <c r="BY27" s="71">
        <v>151</v>
      </c>
      <c r="BZ27" s="71">
        <v>0</v>
      </c>
      <c r="CA27" s="71">
        <v>0</v>
      </c>
      <c r="CB27" s="71">
        <v>107</v>
      </c>
      <c r="CD27" s="12">
        <f>AVERAGE(E27:CB27)</f>
        <v>19.263157894736842</v>
      </c>
      <c r="CE27" s="12">
        <f>STDEV(E27:CB27)</f>
        <v>72.49999879007858</v>
      </c>
    </row>
    <row r="28" spans="2:83" ht="12.75" customHeight="1">
      <c r="B28" s="70">
        <f>Pesos!B29</f>
        <v>0</v>
      </c>
      <c r="C28" s="28" t="str">
        <f>Pesos!C29</f>
        <v>Dispersión del impacto de las citaciones totales</v>
      </c>
      <c r="D28" s="28" t="str">
        <f>Pesos!D29</f>
        <v>Número de dominios diferentes con enlace hacia la OSL </v>
      </c>
      <c r="E28" s="71">
        <v>0</v>
      </c>
      <c r="F28" s="71">
        <v>0</v>
      </c>
      <c r="G28" s="71">
        <v>0</v>
      </c>
      <c r="H28" s="71">
        <v>0</v>
      </c>
      <c r="I28" s="71">
        <v>182</v>
      </c>
      <c r="J28" s="71">
        <v>0</v>
      </c>
      <c r="K28" s="71">
        <v>0</v>
      </c>
      <c r="L28" s="71">
        <v>0</v>
      </c>
      <c r="M28" s="71">
        <v>0</v>
      </c>
      <c r="N28" s="71">
        <v>568</v>
      </c>
      <c r="O28" s="71">
        <v>0</v>
      </c>
      <c r="P28" s="71">
        <v>0</v>
      </c>
      <c r="Q28" s="71">
        <v>0</v>
      </c>
      <c r="R28" s="71">
        <v>0</v>
      </c>
      <c r="S28" s="71">
        <v>0</v>
      </c>
      <c r="T28" s="71">
        <v>0</v>
      </c>
      <c r="U28" s="71">
        <v>0</v>
      </c>
      <c r="V28" s="71">
        <v>0</v>
      </c>
      <c r="W28" s="71">
        <v>2</v>
      </c>
      <c r="X28" s="71">
        <v>0</v>
      </c>
      <c r="Y28" s="71">
        <v>0</v>
      </c>
      <c r="Z28" s="71">
        <v>0</v>
      </c>
      <c r="AA28" s="71">
        <v>0</v>
      </c>
      <c r="AB28" s="71">
        <v>0</v>
      </c>
      <c r="AC28" s="71">
        <v>0</v>
      </c>
      <c r="AD28" s="71">
        <v>0</v>
      </c>
      <c r="AE28" s="71">
        <v>0</v>
      </c>
      <c r="AF28" s="71">
        <v>0</v>
      </c>
      <c r="AG28" s="71">
        <v>0</v>
      </c>
      <c r="AH28" s="71">
        <v>0</v>
      </c>
      <c r="AI28" s="71">
        <v>0</v>
      </c>
      <c r="AJ28" s="71">
        <v>1143</v>
      </c>
      <c r="AK28" s="71">
        <v>9</v>
      </c>
      <c r="AL28" s="71">
        <v>0</v>
      </c>
      <c r="AM28" s="71">
        <v>0</v>
      </c>
      <c r="AN28" s="71">
        <v>0</v>
      </c>
      <c r="AO28" s="71">
        <v>0</v>
      </c>
      <c r="AP28" s="71">
        <v>0</v>
      </c>
      <c r="AQ28" s="71">
        <v>0</v>
      </c>
      <c r="AR28" s="71">
        <v>792</v>
      </c>
      <c r="AS28" s="71">
        <v>323</v>
      </c>
      <c r="AT28" s="71">
        <v>0</v>
      </c>
      <c r="AU28" s="71">
        <v>0</v>
      </c>
      <c r="AV28" s="71">
        <v>0</v>
      </c>
      <c r="AW28" s="71">
        <v>0</v>
      </c>
      <c r="AX28" s="71">
        <v>0</v>
      </c>
      <c r="AY28" s="71">
        <v>0</v>
      </c>
      <c r="AZ28" s="71">
        <v>0</v>
      </c>
      <c r="BA28" s="71">
        <v>0</v>
      </c>
      <c r="BB28" s="71">
        <v>0</v>
      </c>
      <c r="BC28" s="71">
        <v>0</v>
      </c>
      <c r="BD28" s="71">
        <v>0</v>
      </c>
      <c r="BE28" s="71">
        <v>0</v>
      </c>
      <c r="BF28" s="71">
        <v>0</v>
      </c>
      <c r="BG28" s="71">
        <v>0</v>
      </c>
      <c r="BH28" s="71">
        <v>0</v>
      </c>
      <c r="BI28" s="71">
        <v>0</v>
      </c>
      <c r="BJ28" s="71">
        <v>0</v>
      </c>
      <c r="BK28" s="71">
        <v>0</v>
      </c>
      <c r="BL28" s="71">
        <v>0</v>
      </c>
      <c r="BM28" s="71">
        <v>0</v>
      </c>
      <c r="BN28" s="71">
        <v>0</v>
      </c>
      <c r="BO28" s="71">
        <v>0</v>
      </c>
      <c r="BP28" s="71">
        <v>0</v>
      </c>
      <c r="BQ28" s="71">
        <v>0</v>
      </c>
      <c r="BR28" s="71">
        <v>0</v>
      </c>
      <c r="BS28" s="71">
        <v>172</v>
      </c>
      <c r="BT28" s="71">
        <v>381</v>
      </c>
      <c r="BU28" s="71">
        <v>1</v>
      </c>
      <c r="BV28" s="71">
        <v>0</v>
      </c>
      <c r="BW28" s="71">
        <v>0</v>
      </c>
      <c r="BX28" s="71">
        <v>0</v>
      </c>
      <c r="BY28" s="71">
        <v>722</v>
      </c>
      <c r="BZ28" s="71">
        <v>0</v>
      </c>
      <c r="CA28" s="71">
        <v>0</v>
      </c>
      <c r="CB28" s="71">
        <v>402</v>
      </c>
      <c r="CD28" s="12">
        <f>AVERAGE(E28:CB28)</f>
        <v>61.80263157894737</v>
      </c>
      <c r="CE28" s="12">
        <f>STDEV(E28:CB28)</f>
        <v>198.703197071199</v>
      </c>
    </row>
    <row r="29" spans="2:83" ht="12.75" customHeight="1">
      <c r="B29" s="70">
        <f>Pesos!B30</f>
        <v>0</v>
      </c>
      <c r="C29" s="28" t="str">
        <f>Pesos!C30</f>
        <v>Citaciones recientes de su OSL</v>
      </c>
      <c r="D29" s="28" t="str">
        <f>Pesos!D30</f>
        <v>Número de enlaces hacia su OSL</v>
      </c>
      <c r="E29" s="71">
        <v>0</v>
      </c>
      <c r="F29" s="71">
        <v>0</v>
      </c>
      <c r="G29" s="71">
        <v>0</v>
      </c>
      <c r="H29" s="71">
        <v>0</v>
      </c>
      <c r="I29" s="71">
        <v>57</v>
      </c>
      <c r="J29" s="71">
        <v>0</v>
      </c>
      <c r="K29" s="71">
        <v>0</v>
      </c>
      <c r="L29" s="71">
        <v>0</v>
      </c>
      <c r="M29" s="71">
        <v>0</v>
      </c>
      <c r="N29" s="71">
        <v>1804</v>
      </c>
      <c r="O29" s="71">
        <v>42</v>
      </c>
      <c r="P29" s="71">
        <v>0</v>
      </c>
      <c r="Q29" s="71">
        <v>0</v>
      </c>
      <c r="R29" s="71">
        <v>0</v>
      </c>
      <c r="S29" s="71">
        <v>0</v>
      </c>
      <c r="T29" s="71">
        <v>0</v>
      </c>
      <c r="U29" s="71">
        <v>0</v>
      </c>
      <c r="V29" s="71">
        <v>0</v>
      </c>
      <c r="W29" s="71">
        <v>4</v>
      </c>
      <c r="X29" s="71">
        <v>0</v>
      </c>
      <c r="Y29" s="71">
        <v>0</v>
      </c>
      <c r="Z29" s="71">
        <v>0</v>
      </c>
      <c r="AA29" s="71">
        <v>0</v>
      </c>
      <c r="AB29" s="71">
        <v>0</v>
      </c>
      <c r="AC29" s="71">
        <v>0</v>
      </c>
      <c r="AD29" s="71">
        <v>0</v>
      </c>
      <c r="AE29" s="71">
        <v>0</v>
      </c>
      <c r="AF29" s="71">
        <v>0</v>
      </c>
      <c r="AG29" s="71">
        <v>0</v>
      </c>
      <c r="AH29" s="71">
        <v>0</v>
      </c>
      <c r="AI29" s="71">
        <v>0</v>
      </c>
      <c r="AJ29" s="71">
        <v>9371</v>
      </c>
      <c r="AK29" s="71">
        <v>94</v>
      </c>
      <c r="AL29" s="71">
        <v>0</v>
      </c>
      <c r="AM29" s="71">
        <v>0</v>
      </c>
      <c r="AN29" s="71">
        <v>0</v>
      </c>
      <c r="AO29" s="71">
        <v>0</v>
      </c>
      <c r="AP29" s="71">
        <v>0</v>
      </c>
      <c r="AQ29" s="71">
        <v>0</v>
      </c>
      <c r="AR29" s="71">
        <v>8632</v>
      </c>
      <c r="AS29" s="71">
        <v>688</v>
      </c>
      <c r="AT29" s="71">
        <v>0</v>
      </c>
      <c r="AU29" s="71">
        <v>0</v>
      </c>
      <c r="AV29" s="71">
        <v>0</v>
      </c>
      <c r="AW29" s="71">
        <v>0</v>
      </c>
      <c r="AX29" s="71">
        <v>0</v>
      </c>
      <c r="AY29" s="71">
        <v>0</v>
      </c>
      <c r="AZ29" s="71">
        <v>0</v>
      </c>
      <c r="BA29" s="71">
        <v>0</v>
      </c>
      <c r="BB29" s="71">
        <v>0</v>
      </c>
      <c r="BC29" s="71">
        <v>0</v>
      </c>
      <c r="BD29" s="71">
        <v>0</v>
      </c>
      <c r="BE29" s="71">
        <v>0</v>
      </c>
      <c r="BF29" s="71">
        <v>0</v>
      </c>
      <c r="BG29" s="71">
        <v>0</v>
      </c>
      <c r="BH29" s="71">
        <v>0</v>
      </c>
      <c r="BI29" s="71">
        <v>0</v>
      </c>
      <c r="BJ29" s="71">
        <v>0</v>
      </c>
      <c r="BK29" s="71">
        <v>0</v>
      </c>
      <c r="BL29" s="71">
        <v>0</v>
      </c>
      <c r="BM29" s="71">
        <v>0</v>
      </c>
      <c r="BN29" s="71">
        <v>0</v>
      </c>
      <c r="BO29" s="71">
        <v>0</v>
      </c>
      <c r="BP29" s="71">
        <v>0</v>
      </c>
      <c r="BQ29" s="71">
        <v>0</v>
      </c>
      <c r="BR29" s="71">
        <v>0</v>
      </c>
      <c r="BS29" s="71">
        <v>292</v>
      </c>
      <c r="BT29" s="71">
        <v>1012</v>
      </c>
      <c r="BU29" s="71">
        <v>0</v>
      </c>
      <c r="BV29" s="71">
        <v>0</v>
      </c>
      <c r="BW29" s="71">
        <v>0</v>
      </c>
      <c r="BX29" s="71">
        <v>0</v>
      </c>
      <c r="BY29" s="71">
        <v>1112</v>
      </c>
      <c r="BZ29" s="71">
        <v>0</v>
      </c>
      <c r="CA29" s="71">
        <v>0</v>
      </c>
      <c r="CB29" s="71">
        <v>7711</v>
      </c>
      <c r="CD29" s="12">
        <f>AVERAGE(E29:CB29)</f>
        <v>405.5131578947368</v>
      </c>
      <c r="CE29" s="12">
        <f>STDEV(E29:CB29)</f>
        <v>1694.6057672778131</v>
      </c>
    </row>
    <row r="30" spans="2:83" ht="12.75" customHeight="1">
      <c r="B30" s="70">
        <f>Pesos!B31</f>
        <v>0</v>
      </c>
      <c r="C30" s="28" t="str">
        <f>Pesos!C31</f>
        <v>Citaciones totales de su OSL</v>
      </c>
      <c r="D30" s="28" t="str">
        <f>Pesos!D31</f>
        <v>Número de enlaces hacia su OSL</v>
      </c>
      <c r="E30" s="71">
        <v>0</v>
      </c>
      <c r="F30" s="71">
        <v>0</v>
      </c>
      <c r="G30" s="71">
        <v>0</v>
      </c>
      <c r="H30" s="71">
        <v>0</v>
      </c>
      <c r="I30" s="71">
        <v>865</v>
      </c>
      <c r="J30" s="71">
        <v>0</v>
      </c>
      <c r="K30" s="71">
        <v>0</v>
      </c>
      <c r="L30" s="71">
        <v>0</v>
      </c>
      <c r="M30" s="71">
        <v>0</v>
      </c>
      <c r="N30" s="71">
        <v>17524</v>
      </c>
      <c r="O30" s="71">
        <v>0</v>
      </c>
      <c r="P30" s="71">
        <v>0</v>
      </c>
      <c r="Q30" s="71">
        <v>0</v>
      </c>
      <c r="R30" s="71">
        <v>0</v>
      </c>
      <c r="S30" s="71">
        <v>0</v>
      </c>
      <c r="T30" s="71">
        <v>0</v>
      </c>
      <c r="U30" s="71">
        <v>0</v>
      </c>
      <c r="V30" s="71">
        <v>0</v>
      </c>
      <c r="W30" s="71">
        <v>13</v>
      </c>
      <c r="X30" s="71">
        <v>0</v>
      </c>
      <c r="Y30" s="71">
        <v>0</v>
      </c>
      <c r="Z30" s="71">
        <v>0</v>
      </c>
      <c r="AA30" s="71">
        <v>0</v>
      </c>
      <c r="AB30" s="71">
        <v>0</v>
      </c>
      <c r="AC30" s="71">
        <v>0</v>
      </c>
      <c r="AD30" s="71">
        <v>0</v>
      </c>
      <c r="AE30" s="71">
        <v>0</v>
      </c>
      <c r="AF30" s="71">
        <v>0</v>
      </c>
      <c r="AG30" s="71">
        <v>0</v>
      </c>
      <c r="AH30" s="71">
        <v>0</v>
      </c>
      <c r="AI30" s="71">
        <v>0</v>
      </c>
      <c r="AJ30" s="71">
        <v>46916</v>
      </c>
      <c r="AK30" s="71">
        <v>835</v>
      </c>
      <c r="AL30" s="71">
        <v>0</v>
      </c>
      <c r="AM30" s="71">
        <v>0</v>
      </c>
      <c r="AN30" s="71">
        <v>0</v>
      </c>
      <c r="AO30" s="71">
        <v>0</v>
      </c>
      <c r="AP30" s="71">
        <v>0</v>
      </c>
      <c r="AQ30" s="71">
        <v>0</v>
      </c>
      <c r="AR30" s="71">
        <v>48939</v>
      </c>
      <c r="AS30" s="71">
        <v>8663</v>
      </c>
      <c r="AT30" s="71">
        <v>0</v>
      </c>
      <c r="AU30" s="71">
        <v>0</v>
      </c>
      <c r="AV30" s="71">
        <v>0</v>
      </c>
      <c r="AW30" s="71">
        <v>0</v>
      </c>
      <c r="AX30" s="71">
        <v>0</v>
      </c>
      <c r="AY30" s="71">
        <v>0</v>
      </c>
      <c r="AZ30" s="71">
        <v>0</v>
      </c>
      <c r="BA30" s="71">
        <v>0</v>
      </c>
      <c r="BB30" s="71">
        <v>0</v>
      </c>
      <c r="BC30" s="71">
        <v>0</v>
      </c>
      <c r="BD30" s="71">
        <v>0</v>
      </c>
      <c r="BE30" s="71">
        <v>0</v>
      </c>
      <c r="BF30" s="71">
        <v>0</v>
      </c>
      <c r="BG30" s="71">
        <v>0</v>
      </c>
      <c r="BH30" s="71">
        <v>0</v>
      </c>
      <c r="BI30" s="71">
        <v>0</v>
      </c>
      <c r="BJ30" s="71">
        <v>0</v>
      </c>
      <c r="BK30" s="71">
        <v>0</v>
      </c>
      <c r="BL30" s="71">
        <v>0</v>
      </c>
      <c r="BM30" s="71">
        <v>0</v>
      </c>
      <c r="BN30" s="71">
        <v>0</v>
      </c>
      <c r="BO30" s="71">
        <v>0</v>
      </c>
      <c r="BP30" s="71">
        <v>0</v>
      </c>
      <c r="BQ30" s="71">
        <v>0</v>
      </c>
      <c r="BR30" s="71">
        <v>0</v>
      </c>
      <c r="BS30" s="71">
        <v>4675</v>
      </c>
      <c r="BT30" s="71">
        <v>7455</v>
      </c>
      <c r="BU30" s="71">
        <v>1</v>
      </c>
      <c r="BV30" s="71">
        <v>0</v>
      </c>
      <c r="BW30" s="71">
        <v>0</v>
      </c>
      <c r="BX30" s="71">
        <v>0</v>
      </c>
      <c r="BY30" s="71">
        <v>8206</v>
      </c>
      <c r="BZ30" s="71">
        <v>0</v>
      </c>
      <c r="CA30" s="71">
        <v>0</v>
      </c>
      <c r="CB30" s="71">
        <v>733832</v>
      </c>
      <c r="CD30" s="12">
        <f>AVERAGE(E30:CB30)</f>
        <v>11551.631578947368</v>
      </c>
      <c r="CE30" s="12">
        <f>STDEV(E30:CB30)</f>
        <v>84339.98191839851</v>
      </c>
    </row>
    <row r="31" spans="2:83" ht="12.75" customHeight="1">
      <c r="B31" s="70">
        <f>Pesos!B32</f>
        <v>0</v>
      </c>
      <c r="C31" s="28" t="str">
        <f>Pesos!C32</f>
        <v>Páginas indexadas</v>
      </c>
      <c r="D31" s="28" t="str">
        <f>Pesos!D32</f>
        <v>Número total de páginas indexadas de la OSL según MajesticSEO</v>
      </c>
      <c r="E31" s="71">
        <v>0</v>
      </c>
      <c r="F31" s="71">
        <v>322</v>
      </c>
      <c r="G31" s="71">
        <v>0</v>
      </c>
      <c r="H31" s="71">
        <v>0</v>
      </c>
      <c r="I31" s="71">
        <v>3616</v>
      </c>
      <c r="J31" s="71">
        <v>0</v>
      </c>
      <c r="K31" s="71">
        <v>0</v>
      </c>
      <c r="L31" s="71">
        <v>0</v>
      </c>
      <c r="M31" s="71">
        <v>0</v>
      </c>
      <c r="N31" s="71">
        <v>84100</v>
      </c>
      <c r="O31" s="71">
        <v>930</v>
      </c>
      <c r="P31" s="71">
        <v>0</v>
      </c>
      <c r="Q31" s="71">
        <v>0</v>
      </c>
      <c r="R31" s="71">
        <v>0</v>
      </c>
      <c r="S31" s="71">
        <v>0</v>
      </c>
      <c r="T31" s="71">
        <v>0</v>
      </c>
      <c r="U31" s="71">
        <v>0</v>
      </c>
      <c r="V31" s="71">
        <v>0</v>
      </c>
      <c r="W31" s="71">
        <v>17</v>
      </c>
      <c r="X31" s="71">
        <v>0</v>
      </c>
      <c r="Y31" s="71">
        <v>0</v>
      </c>
      <c r="Z31" s="71">
        <v>0</v>
      </c>
      <c r="AA31" s="71">
        <v>0</v>
      </c>
      <c r="AB31" s="71">
        <v>0</v>
      </c>
      <c r="AC31" s="71">
        <v>0</v>
      </c>
      <c r="AD31" s="71">
        <v>0</v>
      </c>
      <c r="AE31" s="71">
        <v>0</v>
      </c>
      <c r="AF31" s="71">
        <v>0</v>
      </c>
      <c r="AG31" s="71">
        <v>0</v>
      </c>
      <c r="AH31" s="71">
        <v>0</v>
      </c>
      <c r="AI31" s="71">
        <v>0</v>
      </c>
      <c r="AJ31" s="71">
        <v>91724</v>
      </c>
      <c r="AK31" s="71">
        <v>33600</v>
      </c>
      <c r="AL31" s="71">
        <v>0</v>
      </c>
      <c r="AM31" s="71">
        <v>0</v>
      </c>
      <c r="AN31" s="71">
        <v>0</v>
      </c>
      <c r="AO31" s="71">
        <v>0</v>
      </c>
      <c r="AP31" s="71">
        <v>0</v>
      </c>
      <c r="AQ31" s="71">
        <v>0</v>
      </c>
      <c r="AR31" s="71">
        <v>6910</v>
      </c>
      <c r="AS31" s="71">
        <v>2030</v>
      </c>
      <c r="AT31" s="71">
        <v>0</v>
      </c>
      <c r="AU31" s="71">
        <v>0</v>
      </c>
      <c r="AV31" s="71">
        <v>0</v>
      </c>
      <c r="AW31" s="71">
        <v>0</v>
      </c>
      <c r="AX31" s="71">
        <v>0</v>
      </c>
      <c r="AY31" s="71">
        <v>0</v>
      </c>
      <c r="AZ31" s="71">
        <v>0</v>
      </c>
      <c r="BA31" s="71">
        <v>0</v>
      </c>
      <c r="BB31" s="71">
        <v>0</v>
      </c>
      <c r="BC31" s="71">
        <v>0</v>
      </c>
      <c r="BD31" s="71">
        <v>0</v>
      </c>
      <c r="BE31" s="71">
        <v>0</v>
      </c>
      <c r="BF31" s="71">
        <v>0</v>
      </c>
      <c r="BG31" s="71">
        <v>0</v>
      </c>
      <c r="BH31" s="71">
        <v>0</v>
      </c>
      <c r="BI31" s="71">
        <v>0</v>
      </c>
      <c r="BJ31" s="71">
        <v>0</v>
      </c>
      <c r="BK31" s="71">
        <v>0</v>
      </c>
      <c r="BL31" s="71">
        <v>0</v>
      </c>
      <c r="BM31" s="71">
        <v>0</v>
      </c>
      <c r="BN31" s="71">
        <v>0</v>
      </c>
      <c r="BO31" s="71">
        <v>0</v>
      </c>
      <c r="BP31" s="71">
        <v>0</v>
      </c>
      <c r="BQ31" s="71">
        <v>0</v>
      </c>
      <c r="BR31" s="71">
        <v>0</v>
      </c>
      <c r="BS31" s="71">
        <v>3201</v>
      </c>
      <c r="BT31" s="71">
        <v>470</v>
      </c>
      <c r="BU31" s="71">
        <v>3070</v>
      </c>
      <c r="BV31" s="71">
        <v>0</v>
      </c>
      <c r="BW31" s="71">
        <v>0</v>
      </c>
      <c r="BX31" s="71">
        <v>0</v>
      </c>
      <c r="BY31" s="71">
        <v>1059</v>
      </c>
      <c r="BZ31" s="71">
        <v>0</v>
      </c>
      <c r="CA31" s="71">
        <v>0</v>
      </c>
      <c r="CB31" s="71">
        <v>1052</v>
      </c>
      <c r="CD31" s="12">
        <f>AVERAGE(E31:CB31)</f>
        <v>3053.9605263157896</v>
      </c>
      <c r="CE31" s="12">
        <f>STDEV(E31:CB31)</f>
        <v>14603.318617757903</v>
      </c>
    </row>
    <row r="32" spans="2:83" ht="12.75" customHeight="1">
      <c r="B32" s="70"/>
      <c r="C32" s="28" t="str">
        <f>Pesos!C33</f>
        <v>MozTrust</v>
      </c>
      <c r="D32" s="28" t="str">
        <f>Pesos!D33</f>
        <v>Confianza del sitio web en Internet según las mediciones de OpenSiteExplorer.org</v>
      </c>
      <c r="E32" s="71">
        <v>0</v>
      </c>
      <c r="F32" s="71">
        <v>4.83</v>
      </c>
      <c r="G32" s="71">
        <v>0</v>
      </c>
      <c r="H32" s="71">
        <v>0</v>
      </c>
      <c r="I32" s="71">
        <v>3.22</v>
      </c>
      <c r="J32" s="71">
        <v>0</v>
      </c>
      <c r="K32" s="71">
        <v>0</v>
      </c>
      <c r="L32" s="71">
        <v>0</v>
      </c>
      <c r="M32" s="71">
        <v>0</v>
      </c>
      <c r="N32" s="71">
        <v>3.95</v>
      </c>
      <c r="O32" s="71">
        <v>3.14</v>
      </c>
      <c r="P32" s="71">
        <v>0</v>
      </c>
      <c r="Q32" s="71">
        <v>0</v>
      </c>
      <c r="R32" s="71">
        <v>0</v>
      </c>
      <c r="S32" s="71">
        <v>0</v>
      </c>
      <c r="T32" s="71">
        <v>0</v>
      </c>
      <c r="U32" s="71">
        <v>0</v>
      </c>
      <c r="V32" s="71">
        <v>0</v>
      </c>
      <c r="W32" s="71">
        <v>2.32</v>
      </c>
      <c r="X32" s="71">
        <v>0</v>
      </c>
      <c r="Y32" s="71">
        <v>0</v>
      </c>
      <c r="Z32" s="71">
        <v>0</v>
      </c>
      <c r="AA32" s="71">
        <v>0</v>
      </c>
      <c r="AB32" s="71">
        <v>0</v>
      </c>
      <c r="AC32" s="71">
        <v>0</v>
      </c>
      <c r="AD32" s="71">
        <v>0</v>
      </c>
      <c r="AE32" s="71">
        <v>0</v>
      </c>
      <c r="AF32" s="71">
        <v>0</v>
      </c>
      <c r="AG32" s="71">
        <v>0</v>
      </c>
      <c r="AH32" s="71">
        <v>0</v>
      </c>
      <c r="AI32" s="71">
        <v>0</v>
      </c>
      <c r="AJ32" s="71">
        <v>4.76</v>
      </c>
      <c r="AK32" s="71">
        <v>5.71</v>
      </c>
      <c r="AL32" s="71">
        <v>0</v>
      </c>
      <c r="AM32" s="71">
        <v>0</v>
      </c>
      <c r="AN32" s="71">
        <v>0</v>
      </c>
      <c r="AO32" s="71">
        <v>0</v>
      </c>
      <c r="AP32" s="71">
        <v>0</v>
      </c>
      <c r="AQ32" s="71">
        <v>0</v>
      </c>
      <c r="AR32" s="71">
        <v>4.52</v>
      </c>
      <c r="AS32" s="71">
        <v>4.42</v>
      </c>
      <c r="AT32" s="71">
        <v>0</v>
      </c>
      <c r="AU32" s="71">
        <v>0</v>
      </c>
      <c r="AV32" s="71">
        <v>0</v>
      </c>
      <c r="AW32" s="71">
        <v>0</v>
      </c>
      <c r="AX32" s="71">
        <v>0</v>
      </c>
      <c r="AY32" s="71">
        <v>0</v>
      </c>
      <c r="AZ32" s="71">
        <v>0</v>
      </c>
      <c r="BA32" s="71">
        <v>0</v>
      </c>
      <c r="BB32" s="71">
        <v>0</v>
      </c>
      <c r="BC32" s="71">
        <v>0</v>
      </c>
      <c r="BD32" s="71">
        <v>0</v>
      </c>
      <c r="BE32" s="71">
        <v>0</v>
      </c>
      <c r="BF32" s="71">
        <v>0</v>
      </c>
      <c r="BG32" s="71">
        <v>0</v>
      </c>
      <c r="BH32" s="71">
        <v>0</v>
      </c>
      <c r="BI32" s="71">
        <v>0</v>
      </c>
      <c r="BJ32" s="71">
        <v>0</v>
      </c>
      <c r="BK32" s="71">
        <v>0</v>
      </c>
      <c r="BL32" s="71">
        <v>0</v>
      </c>
      <c r="BM32" s="71">
        <v>0</v>
      </c>
      <c r="BN32" s="71">
        <v>0</v>
      </c>
      <c r="BO32" s="71">
        <v>0</v>
      </c>
      <c r="BP32" s="71">
        <v>0</v>
      </c>
      <c r="BQ32" s="71">
        <v>0</v>
      </c>
      <c r="BR32" s="71">
        <v>0</v>
      </c>
      <c r="BS32" s="71">
        <v>3.46</v>
      </c>
      <c r="BT32" s="71">
        <v>3.96</v>
      </c>
      <c r="BU32" s="71">
        <v>0</v>
      </c>
      <c r="BV32" s="71">
        <v>0</v>
      </c>
      <c r="BW32" s="71">
        <v>0</v>
      </c>
      <c r="BX32" s="71">
        <v>0</v>
      </c>
      <c r="BY32" s="71">
        <v>3.93</v>
      </c>
      <c r="BZ32" s="71">
        <v>0</v>
      </c>
      <c r="CA32" s="71">
        <v>0</v>
      </c>
      <c r="CB32" s="71">
        <v>4.8</v>
      </c>
      <c r="CD32" s="12">
        <f>AVERAGE(E32:CB32)</f>
        <v>0.6976315789473684</v>
      </c>
      <c r="CE32" s="12">
        <f>STDEV(E32:CB32)</f>
        <v>1.587114672119232</v>
      </c>
    </row>
    <row r="33" spans="2:83" ht="12.75" customHeight="1">
      <c r="B33" s="70"/>
      <c r="C33" s="28" t="str">
        <f>Pesos!C34</f>
        <v>MozRank</v>
      </c>
      <c r="D33" s="28" t="str">
        <f>Pesos!D34</f>
        <v>Popularidad del sitio web en Internet según las mediciones de OpenSiteExplorer.org</v>
      </c>
      <c r="E33" s="71">
        <v>0</v>
      </c>
      <c r="F33" s="71">
        <v>4.37</v>
      </c>
      <c r="G33" s="71">
        <v>0</v>
      </c>
      <c r="H33" s="71">
        <v>0</v>
      </c>
      <c r="I33" s="71">
        <v>2.89</v>
      </c>
      <c r="J33" s="71">
        <v>0</v>
      </c>
      <c r="K33" s="71">
        <v>0</v>
      </c>
      <c r="L33" s="71">
        <v>0</v>
      </c>
      <c r="M33" s="71">
        <v>0</v>
      </c>
      <c r="N33" s="71">
        <v>3.77</v>
      </c>
      <c r="O33" s="71">
        <v>3.61</v>
      </c>
      <c r="P33" s="71">
        <v>0</v>
      </c>
      <c r="Q33" s="71">
        <v>0</v>
      </c>
      <c r="R33" s="71">
        <v>0</v>
      </c>
      <c r="S33" s="71">
        <v>0</v>
      </c>
      <c r="T33" s="71">
        <v>0</v>
      </c>
      <c r="U33" s="71">
        <v>0</v>
      </c>
      <c r="V33" s="71">
        <v>0</v>
      </c>
      <c r="W33" s="71">
        <v>2.21</v>
      </c>
      <c r="X33" s="71">
        <v>0</v>
      </c>
      <c r="Y33" s="71">
        <v>0</v>
      </c>
      <c r="Z33" s="71">
        <v>0</v>
      </c>
      <c r="AA33" s="71">
        <v>0</v>
      </c>
      <c r="AB33" s="71">
        <v>0</v>
      </c>
      <c r="AC33" s="71">
        <v>0</v>
      </c>
      <c r="AD33" s="71">
        <v>0</v>
      </c>
      <c r="AE33" s="71">
        <v>0</v>
      </c>
      <c r="AF33" s="71">
        <v>0</v>
      </c>
      <c r="AG33" s="71">
        <v>0</v>
      </c>
      <c r="AH33" s="71">
        <v>0</v>
      </c>
      <c r="AI33" s="71">
        <v>0</v>
      </c>
      <c r="AJ33" s="71">
        <v>4.71</v>
      </c>
      <c r="AK33" s="71">
        <v>4.79</v>
      </c>
      <c r="AL33" s="71">
        <v>0</v>
      </c>
      <c r="AM33" s="71">
        <v>0</v>
      </c>
      <c r="AN33" s="71">
        <v>0</v>
      </c>
      <c r="AO33" s="71">
        <v>0</v>
      </c>
      <c r="AP33" s="71">
        <v>0</v>
      </c>
      <c r="AQ33" s="71">
        <v>0</v>
      </c>
      <c r="AR33" s="71">
        <v>4.12</v>
      </c>
      <c r="AS33" s="71">
        <v>3.85</v>
      </c>
      <c r="AT33" s="71">
        <v>0</v>
      </c>
      <c r="AU33" s="71">
        <v>0</v>
      </c>
      <c r="AV33" s="71">
        <v>0</v>
      </c>
      <c r="AW33" s="71">
        <v>0</v>
      </c>
      <c r="AX33" s="71">
        <v>0</v>
      </c>
      <c r="AY33" s="71">
        <v>0</v>
      </c>
      <c r="AZ33" s="71">
        <v>0</v>
      </c>
      <c r="BA33" s="71">
        <v>0</v>
      </c>
      <c r="BB33" s="71">
        <v>0</v>
      </c>
      <c r="BC33" s="71">
        <v>0</v>
      </c>
      <c r="BD33" s="71">
        <v>0</v>
      </c>
      <c r="BE33" s="71">
        <v>0</v>
      </c>
      <c r="BF33" s="71">
        <v>0</v>
      </c>
      <c r="BG33" s="71">
        <v>0</v>
      </c>
      <c r="BH33" s="71">
        <v>0</v>
      </c>
      <c r="BI33" s="71">
        <v>0</v>
      </c>
      <c r="BJ33" s="71">
        <v>0</v>
      </c>
      <c r="BK33" s="71">
        <v>0</v>
      </c>
      <c r="BL33" s="71">
        <v>0</v>
      </c>
      <c r="BM33" s="71">
        <v>0</v>
      </c>
      <c r="BN33" s="71">
        <v>0</v>
      </c>
      <c r="BO33" s="71">
        <v>0</v>
      </c>
      <c r="BP33" s="71">
        <v>0</v>
      </c>
      <c r="BQ33" s="71">
        <v>0</v>
      </c>
      <c r="BR33" s="71">
        <v>0</v>
      </c>
      <c r="BS33" s="71">
        <v>3.2</v>
      </c>
      <c r="BT33" s="71">
        <v>3.64</v>
      </c>
      <c r="BU33" s="71">
        <v>0</v>
      </c>
      <c r="BV33" s="71">
        <v>0</v>
      </c>
      <c r="BW33" s="71">
        <v>0</v>
      </c>
      <c r="BX33" s="71">
        <v>0</v>
      </c>
      <c r="BY33" s="71">
        <v>3.21</v>
      </c>
      <c r="BZ33" s="71">
        <v>0</v>
      </c>
      <c r="CA33" s="71">
        <v>0</v>
      </c>
      <c r="CB33" s="71">
        <v>4.25</v>
      </c>
      <c r="CD33" s="12">
        <f>AVERAGE(E33:CB33)</f>
        <v>0.6397368421052633</v>
      </c>
      <c r="CE33" s="12">
        <f>STDEV(E33:CB33)</f>
        <v>1.44801194625294</v>
      </c>
    </row>
    <row r="34" spans="2:83" ht="12.75" customHeight="1">
      <c r="B34" s="70"/>
      <c r="C34" s="28" t="str">
        <f>Pesos!C35</f>
        <v>Enlaces en España</v>
      </c>
      <c r="D34" s="28" t="str">
        <f>Pesos!D35</f>
        <v>Porcentaje de enlaces desde España</v>
      </c>
      <c r="E34" s="75">
        <v>0</v>
      </c>
      <c r="F34" s="75">
        <v>1</v>
      </c>
      <c r="G34" s="75">
        <v>0</v>
      </c>
      <c r="H34" s="75">
        <v>0</v>
      </c>
      <c r="I34" s="75">
        <v>0.25</v>
      </c>
      <c r="J34" s="75">
        <v>0</v>
      </c>
      <c r="K34" s="75">
        <v>0</v>
      </c>
      <c r="L34" s="75">
        <v>0</v>
      </c>
      <c r="M34" s="75">
        <v>0</v>
      </c>
      <c r="N34" s="75">
        <v>0.9381</v>
      </c>
      <c r="O34" s="75">
        <v>1</v>
      </c>
      <c r="P34" s="75">
        <v>0</v>
      </c>
      <c r="Q34" s="75">
        <v>0</v>
      </c>
      <c r="R34" s="75">
        <v>0</v>
      </c>
      <c r="S34" s="75">
        <v>0</v>
      </c>
      <c r="T34" s="75">
        <v>0</v>
      </c>
      <c r="U34" s="75">
        <v>0</v>
      </c>
      <c r="V34" s="75">
        <v>0</v>
      </c>
      <c r="W34" s="75">
        <v>0.8571000000000001</v>
      </c>
      <c r="X34" s="75">
        <v>0</v>
      </c>
      <c r="Y34" s="75">
        <v>0</v>
      </c>
      <c r="Z34" s="75">
        <v>0</v>
      </c>
      <c r="AA34" s="75">
        <v>0</v>
      </c>
      <c r="AB34" s="75">
        <v>0</v>
      </c>
      <c r="AC34" s="75">
        <v>0</v>
      </c>
      <c r="AD34" s="75">
        <v>0</v>
      </c>
      <c r="AE34" s="75">
        <v>0</v>
      </c>
      <c r="AF34" s="75">
        <v>0</v>
      </c>
      <c r="AG34" s="75">
        <v>0</v>
      </c>
      <c r="AH34" s="75">
        <v>0</v>
      </c>
      <c r="AI34" s="75">
        <v>0</v>
      </c>
      <c r="AJ34" s="75">
        <v>0.6917</v>
      </c>
      <c r="AK34" s="75"/>
      <c r="AL34" s="75">
        <v>0</v>
      </c>
      <c r="AM34" s="75">
        <v>0</v>
      </c>
      <c r="AN34" s="75">
        <v>0</v>
      </c>
      <c r="AO34" s="75">
        <v>0</v>
      </c>
      <c r="AP34" s="75">
        <v>0</v>
      </c>
      <c r="AQ34" s="75">
        <v>0</v>
      </c>
      <c r="AR34" s="75">
        <v>0.8226</v>
      </c>
      <c r="AS34" s="75">
        <v>0.9811000000000001</v>
      </c>
      <c r="AT34" s="75">
        <v>0</v>
      </c>
      <c r="AU34" s="75">
        <v>0</v>
      </c>
      <c r="AV34" s="75">
        <v>0</v>
      </c>
      <c r="AW34" s="75">
        <v>0</v>
      </c>
      <c r="AX34" s="75">
        <v>0</v>
      </c>
      <c r="AY34" s="75">
        <v>0</v>
      </c>
      <c r="AZ34" s="75">
        <v>0</v>
      </c>
      <c r="BA34" s="75">
        <v>0</v>
      </c>
      <c r="BB34" s="75">
        <v>0</v>
      </c>
      <c r="BC34" s="75">
        <v>0</v>
      </c>
      <c r="BD34" s="75">
        <v>0</v>
      </c>
      <c r="BE34" s="75">
        <v>0</v>
      </c>
      <c r="BF34" s="75">
        <v>0</v>
      </c>
      <c r="BG34" s="75">
        <v>0</v>
      </c>
      <c r="BH34" s="75">
        <v>0</v>
      </c>
      <c r="BI34" s="75">
        <v>0</v>
      </c>
      <c r="BJ34" s="75">
        <v>0</v>
      </c>
      <c r="BK34" s="75">
        <v>0</v>
      </c>
      <c r="BL34" s="75">
        <v>0</v>
      </c>
      <c r="BM34" s="75">
        <v>0</v>
      </c>
      <c r="BN34" s="75">
        <v>0</v>
      </c>
      <c r="BO34" s="75">
        <v>0</v>
      </c>
      <c r="BP34" s="75">
        <v>0</v>
      </c>
      <c r="BQ34" s="75">
        <v>0</v>
      </c>
      <c r="BR34" s="75">
        <v>0</v>
      </c>
      <c r="BS34" s="75">
        <v>0.12240000000000001</v>
      </c>
      <c r="BT34" s="75">
        <v>0.6656000000000001</v>
      </c>
      <c r="BU34" s="75">
        <v>0</v>
      </c>
      <c r="BV34" s="75">
        <v>0</v>
      </c>
      <c r="BW34" s="75">
        <v>0</v>
      </c>
      <c r="BX34" s="75">
        <v>0</v>
      </c>
      <c r="BY34" s="75">
        <v>0.7671</v>
      </c>
      <c r="BZ34" s="75">
        <v>0</v>
      </c>
      <c r="CA34" s="75">
        <v>0</v>
      </c>
      <c r="CB34" s="75">
        <v>0.7916000000000001</v>
      </c>
      <c r="CD34" s="12">
        <f>AVERAGE(E34:CB34)</f>
        <v>0.11849733333333333</v>
      </c>
      <c r="CE34" s="12">
        <f>STDEV(E34:CB34)</f>
        <v>0.2944253592253135</v>
      </c>
    </row>
    <row r="35" spans="2:83" ht="12.75" customHeight="1">
      <c r="B35" s="70">
        <f>Pesos!B36</f>
        <v>0</v>
      </c>
      <c r="C35" s="28" t="str">
        <f>Pesos!C36</f>
        <v>Internacionalidad</v>
      </c>
      <c r="D35" s="28" t="str">
        <f>Pesos!D36</f>
        <v>Porcentaje de enlaces desde fuera de España</v>
      </c>
      <c r="E35" s="75">
        <f>(1-E34)</f>
        <v>1</v>
      </c>
      <c r="F35" s="75">
        <f>(1-F34)</f>
        <v>0</v>
      </c>
      <c r="G35" s="75">
        <f>(1-G34)</f>
        <v>1</v>
      </c>
      <c r="H35" s="75">
        <f>(1-H34)</f>
        <v>1</v>
      </c>
      <c r="I35" s="75">
        <f>(1-I34)</f>
        <v>0.75</v>
      </c>
      <c r="J35" s="75">
        <f>(1-J34)</f>
        <v>1</v>
      </c>
      <c r="K35" s="75">
        <f>(1-K34)</f>
        <v>1</v>
      </c>
      <c r="L35" s="75">
        <f>(1-L34)</f>
        <v>1</v>
      </c>
      <c r="M35" s="75">
        <f>(1-M34)</f>
        <v>1</v>
      </c>
      <c r="N35" s="75">
        <f>(1-N34)</f>
        <v>0.061899999999999955</v>
      </c>
      <c r="O35" s="75">
        <f>(1-O34)</f>
        <v>0</v>
      </c>
      <c r="P35" s="75">
        <f>(1-P34)</f>
        <v>1</v>
      </c>
      <c r="Q35" s="75">
        <f>(1-Q34)</f>
        <v>1</v>
      </c>
      <c r="R35" s="75">
        <f>(1-R34)</f>
        <v>1</v>
      </c>
      <c r="S35" s="75">
        <f>(1-S34)</f>
        <v>1</v>
      </c>
      <c r="T35" s="75">
        <f>(1-T34)</f>
        <v>1</v>
      </c>
      <c r="U35" s="75">
        <f>(1-U34)</f>
        <v>1</v>
      </c>
      <c r="V35" s="75">
        <f>(1-V34)</f>
        <v>1</v>
      </c>
      <c r="W35" s="75">
        <f>(1-W34)</f>
        <v>0.14289999999999992</v>
      </c>
      <c r="X35" s="75">
        <f>(1-X34)</f>
        <v>1</v>
      </c>
      <c r="Y35" s="75">
        <f>(1-Y34)</f>
        <v>1</v>
      </c>
      <c r="Z35" s="75">
        <f>(1-Z34)</f>
        <v>1</v>
      </c>
      <c r="AA35" s="75">
        <f>(1-AA34)</f>
        <v>1</v>
      </c>
      <c r="AB35" s="75">
        <f>(1-AB34)</f>
        <v>1</v>
      </c>
      <c r="AC35" s="75">
        <f>(1-AC34)</f>
        <v>1</v>
      </c>
      <c r="AD35" s="75">
        <f>(1-AD34)</f>
        <v>1</v>
      </c>
      <c r="AE35" s="75">
        <f>(1-AE34)</f>
        <v>1</v>
      </c>
      <c r="AF35" s="75">
        <f>(1-AF34)</f>
        <v>1</v>
      </c>
      <c r="AG35" s="75">
        <f>(1-AG34)</f>
        <v>1</v>
      </c>
      <c r="AH35" s="75">
        <f>(1-AH34)</f>
        <v>1</v>
      </c>
      <c r="AI35" s="75">
        <f>(1-AI34)</f>
        <v>1</v>
      </c>
      <c r="AJ35" s="75">
        <f>(1-AJ34)</f>
        <v>0.3083</v>
      </c>
      <c r="AK35" s="75"/>
      <c r="AL35" s="75">
        <f>(1-AL34)</f>
        <v>1</v>
      </c>
      <c r="AM35" s="75">
        <f>(1-AM34)</f>
        <v>1</v>
      </c>
      <c r="AN35" s="75">
        <f>(1-AN34)</f>
        <v>1</v>
      </c>
      <c r="AO35" s="75">
        <f>(1-AO34)</f>
        <v>1</v>
      </c>
      <c r="AP35" s="75">
        <f>(1-AP34)</f>
        <v>1</v>
      </c>
      <c r="AQ35" s="75">
        <f>(1-AQ34)</f>
        <v>1</v>
      </c>
      <c r="AR35" s="75">
        <f>(1-AR34)</f>
        <v>0.1774</v>
      </c>
      <c r="AS35" s="75">
        <f>(1-AS34)</f>
        <v>0.018899999999999917</v>
      </c>
      <c r="AT35" s="75">
        <f>(1-AT34)</f>
        <v>1</v>
      </c>
      <c r="AU35" s="75">
        <f>(1-AU34)</f>
        <v>1</v>
      </c>
      <c r="AV35" s="75">
        <f>(1-AV34)</f>
        <v>1</v>
      </c>
      <c r="AW35" s="75">
        <f>(1-AW34)</f>
        <v>1</v>
      </c>
      <c r="AX35" s="75">
        <f>(1-AX34)</f>
        <v>1</v>
      </c>
      <c r="AY35" s="75">
        <f>(1-AY34)</f>
        <v>1</v>
      </c>
      <c r="AZ35" s="75">
        <f>(1-AZ34)</f>
        <v>1</v>
      </c>
      <c r="BA35" s="75">
        <f>(1-BA34)</f>
        <v>1</v>
      </c>
      <c r="BB35" s="75">
        <f>(1-BB34)</f>
        <v>1</v>
      </c>
      <c r="BC35" s="75">
        <f>(1-BC34)</f>
        <v>1</v>
      </c>
      <c r="BD35" s="75">
        <f>(1-BD34)</f>
        <v>1</v>
      </c>
      <c r="BE35" s="75">
        <f>(1-BE34)</f>
        <v>1</v>
      </c>
      <c r="BF35" s="75">
        <f>(1-BF34)</f>
        <v>1</v>
      </c>
      <c r="BG35" s="75">
        <f>(1-BG34)</f>
        <v>1</v>
      </c>
      <c r="BH35" s="75">
        <f>(1-BH34)</f>
        <v>1</v>
      </c>
      <c r="BI35" s="75">
        <f>(1-BI34)</f>
        <v>1</v>
      </c>
      <c r="BJ35" s="75">
        <f>(1-BJ34)</f>
        <v>1</v>
      </c>
      <c r="BK35" s="75">
        <f>(1-BK34)</f>
        <v>1</v>
      </c>
      <c r="BL35" s="75">
        <f>(1-BL34)</f>
        <v>1</v>
      </c>
      <c r="BM35" s="75">
        <f>(1-BM34)</f>
        <v>1</v>
      </c>
      <c r="BN35" s="75">
        <f>(1-BN34)</f>
        <v>1</v>
      </c>
      <c r="BO35" s="75">
        <f>(1-BO34)</f>
        <v>1</v>
      </c>
      <c r="BP35" s="75">
        <f>(1-BP34)</f>
        <v>1</v>
      </c>
      <c r="BQ35" s="75">
        <f>(1-BQ34)</f>
        <v>1</v>
      </c>
      <c r="BR35" s="75">
        <f>(1-BR34)</f>
        <v>1</v>
      </c>
      <c r="BS35" s="75">
        <f>(1-BS34)</f>
        <v>0.8775999999999999</v>
      </c>
      <c r="BT35" s="75">
        <f>(1-BT34)</f>
        <v>0.3343999999999999</v>
      </c>
      <c r="BU35" s="75">
        <f>(1-BU34)</f>
        <v>1</v>
      </c>
      <c r="BV35" s="75">
        <f>(1-BV34)</f>
        <v>1</v>
      </c>
      <c r="BW35" s="75">
        <f>(1-BW34)</f>
        <v>1</v>
      </c>
      <c r="BX35" s="75">
        <f>(1-BX34)</f>
        <v>1</v>
      </c>
      <c r="BY35" s="75">
        <f>(1-BY34)</f>
        <v>0.2329</v>
      </c>
      <c r="BZ35" s="75">
        <f>(1-BZ34)</f>
        <v>1</v>
      </c>
      <c r="CA35" s="75">
        <f>(1-CA34)</f>
        <v>1</v>
      </c>
      <c r="CB35" s="75">
        <f>(1-CB34)</f>
        <v>0.20839999999999992</v>
      </c>
      <c r="CD35" s="12">
        <f>AVERAGE(E35:CB35)</f>
        <v>0.8815026666666668</v>
      </c>
      <c r="CE35" s="12">
        <f>STDEV(E35:CB35)</f>
        <v>0.29442535922531354</v>
      </c>
    </row>
    <row r="36" spans="2:83" ht="12.75" customHeight="1">
      <c r="B36" s="70" t="str">
        <f>Pesos!B37</f>
        <v>Institución</v>
      </c>
      <c r="C36" s="28" t="str">
        <f>Pesos!C37</f>
        <v>Alumnos en la universidad</v>
      </c>
      <c r="D36" s="28" t="str">
        <f>Pesos!D37</f>
        <v>Número total de alumnos</v>
      </c>
      <c r="E36" s="76">
        <v>27000</v>
      </c>
      <c r="F36" s="76">
        <v>37166</v>
      </c>
      <c r="G36" s="76">
        <v>26043</v>
      </c>
      <c r="H36" s="76">
        <v>12601</v>
      </c>
      <c r="I36" s="76">
        <v>33000</v>
      </c>
      <c r="J36" s="76">
        <v>1410</v>
      </c>
      <c r="K36" s="76">
        <v>14000</v>
      </c>
      <c r="L36" s="76">
        <v>91656</v>
      </c>
      <c r="M36" s="76">
        <v>8286</v>
      </c>
      <c r="N36" s="71">
        <v>12913</v>
      </c>
      <c r="O36" s="76">
        <v>18591</v>
      </c>
      <c r="P36" s="71">
        <v>20780</v>
      </c>
      <c r="Q36" s="71">
        <v>6000</v>
      </c>
      <c r="R36" s="76">
        <v>593</v>
      </c>
      <c r="S36" s="76">
        <v>7430</v>
      </c>
      <c r="T36" s="76">
        <v>6725</v>
      </c>
      <c r="U36" s="76">
        <v>4750</v>
      </c>
      <c r="V36" s="76">
        <v>28026</v>
      </c>
      <c r="W36" s="76">
        <v>85000</v>
      </c>
      <c r="X36" s="76">
        <v>15500</v>
      </c>
      <c r="Y36" s="76">
        <v>9236</v>
      </c>
      <c r="Z36" s="76">
        <v>20309</v>
      </c>
      <c r="AA36" s="76">
        <v>9566</v>
      </c>
      <c r="AB36" s="76">
        <v>12975</v>
      </c>
      <c r="AC36" s="71">
        <v>420</v>
      </c>
      <c r="AD36" s="76">
        <v>7162</v>
      </c>
      <c r="AE36" s="76">
        <v>44164</v>
      </c>
      <c r="AF36" s="76" t="s">
        <v>381</v>
      </c>
      <c r="AG36" s="76">
        <v>1514</v>
      </c>
      <c r="AH36" s="76">
        <v>24531</v>
      </c>
      <c r="AI36" s="71">
        <v>2763</v>
      </c>
      <c r="AJ36" s="76">
        <v>80000</v>
      </c>
      <c r="AK36" s="76">
        <v>10900</v>
      </c>
      <c r="AL36" s="76">
        <v>19640</v>
      </c>
      <c r="AM36" s="76">
        <v>4500</v>
      </c>
      <c r="AN36" s="76">
        <v>1872</v>
      </c>
      <c r="AO36" s="76">
        <v>15000</v>
      </c>
      <c r="AP36" s="76">
        <v>15344</v>
      </c>
      <c r="AQ36" s="76">
        <v>13210</v>
      </c>
      <c r="AR36" s="76">
        <v>24727</v>
      </c>
      <c r="AS36" s="76">
        <v>21245</v>
      </c>
      <c r="AT36" s="76">
        <v>34891</v>
      </c>
      <c r="AU36" s="71">
        <v>3707</v>
      </c>
      <c r="AV36" s="76">
        <v>27440</v>
      </c>
      <c r="AW36" s="76">
        <v>13061</v>
      </c>
      <c r="AX36" s="76">
        <v>2980</v>
      </c>
      <c r="AY36" s="76">
        <v>6526</v>
      </c>
      <c r="AZ36" s="76">
        <v>10782</v>
      </c>
      <c r="BA36" s="76">
        <v>217266</v>
      </c>
      <c r="BB36" s="76">
        <v>5200</v>
      </c>
      <c r="BC36" s="76">
        <v>13303</v>
      </c>
      <c r="BD36" s="71">
        <v>600</v>
      </c>
      <c r="BE36" s="76">
        <v>27284</v>
      </c>
      <c r="BF36" s="76">
        <v>56787</v>
      </c>
      <c r="BG36" s="76">
        <v>29519</v>
      </c>
      <c r="BH36" s="71">
        <v>6919</v>
      </c>
      <c r="BI36" s="76">
        <v>6949</v>
      </c>
      <c r="BJ36" s="76">
        <v>9522</v>
      </c>
      <c r="BK36" s="71">
        <v>37891</v>
      </c>
      <c r="BL36" s="76">
        <v>7830</v>
      </c>
      <c r="BM36" s="76">
        <v>8052</v>
      </c>
      <c r="BN36" s="76">
        <v>10526</v>
      </c>
      <c r="BO36" s="76">
        <v>36187</v>
      </c>
      <c r="BP36" s="71">
        <v>29407</v>
      </c>
      <c r="BQ36" s="76">
        <v>18132</v>
      </c>
      <c r="BR36" s="76">
        <v>12847</v>
      </c>
      <c r="BS36" s="71">
        <v>79339</v>
      </c>
      <c r="BT36" s="76">
        <v>25443</v>
      </c>
      <c r="BU36" s="76">
        <v>30800</v>
      </c>
      <c r="BV36" s="76">
        <v>800</v>
      </c>
      <c r="BW36" s="76">
        <v>54617</v>
      </c>
      <c r="BX36" s="76">
        <v>22325</v>
      </c>
      <c r="BY36" s="76">
        <v>26798</v>
      </c>
      <c r="BZ36" s="76">
        <v>4597</v>
      </c>
      <c r="CA36" s="71">
        <v>2500</v>
      </c>
      <c r="CB36" s="76">
        <v>34291</v>
      </c>
      <c r="CD36" s="12">
        <f>AVERAGE(E36:CB36)</f>
        <v>22822.213333333333</v>
      </c>
      <c r="CE36" s="12">
        <f>STDEV(E36:CB36)</f>
        <v>30176.239549225684</v>
      </c>
    </row>
    <row r="37" spans="2:83" ht="12.75" customHeight="1">
      <c r="B37" s="70">
        <f>Pesos!B38</f>
        <v>0</v>
      </c>
      <c r="C37" s="28" t="str">
        <f>Pesos!C38</f>
        <v>Alumnos en la facultad de informática</v>
      </c>
      <c r="D37" s="28" t="str">
        <f>Pesos!D38</f>
        <v>Número total de alumnos en Informática</v>
      </c>
      <c r="E37" s="71">
        <v>0</v>
      </c>
      <c r="F37" s="71">
        <v>0</v>
      </c>
      <c r="G37" s="71">
        <v>0</v>
      </c>
      <c r="H37" s="71">
        <v>0</v>
      </c>
      <c r="I37" s="71">
        <v>0</v>
      </c>
      <c r="J37" s="71">
        <v>0</v>
      </c>
      <c r="K37" s="71">
        <v>0</v>
      </c>
      <c r="L37" s="71">
        <v>0</v>
      </c>
      <c r="M37" s="71">
        <v>72</v>
      </c>
      <c r="N37" s="71">
        <v>0</v>
      </c>
      <c r="O37" s="71">
        <v>0</v>
      </c>
      <c r="P37" s="71">
        <v>0</v>
      </c>
      <c r="Q37" s="71">
        <v>0</v>
      </c>
      <c r="R37" s="71">
        <v>0</v>
      </c>
      <c r="S37" s="71">
        <v>0</v>
      </c>
      <c r="T37" s="71">
        <v>0</v>
      </c>
      <c r="U37" s="71">
        <v>0</v>
      </c>
      <c r="V37" s="71">
        <v>0</v>
      </c>
      <c r="W37" s="71">
        <v>0</v>
      </c>
      <c r="X37" s="71">
        <v>0</v>
      </c>
      <c r="Y37" s="71">
        <v>0</v>
      </c>
      <c r="Z37" s="71">
        <v>0</v>
      </c>
      <c r="AA37" s="71">
        <v>0</v>
      </c>
      <c r="AB37" s="71">
        <v>0</v>
      </c>
      <c r="AC37" s="71">
        <v>0</v>
      </c>
      <c r="AD37" s="71">
        <v>0</v>
      </c>
      <c r="AE37" s="71">
        <v>0</v>
      </c>
      <c r="AF37" s="71">
        <v>0</v>
      </c>
      <c r="AG37" s="71">
        <v>0</v>
      </c>
      <c r="AH37" s="71">
        <v>0</v>
      </c>
      <c r="AI37" s="71">
        <v>0</v>
      </c>
      <c r="AJ37" s="71">
        <v>2640</v>
      </c>
      <c r="AK37" s="71">
        <v>0</v>
      </c>
      <c r="AL37" s="71">
        <v>0</v>
      </c>
      <c r="AM37" s="71">
        <v>0</v>
      </c>
      <c r="AN37" s="71">
        <v>0</v>
      </c>
      <c r="AO37" s="71">
        <v>0</v>
      </c>
      <c r="AP37" s="71">
        <v>0</v>
      </c>
      <c r="AQ37" s="71">
        <v>0</v>
      </c>
      <c r="AR37" s="71">
        <v>800</v>
      </c>
      <c r="AS37" s="71">
        <v>0</v>
      </c>
      <c r="AT37" s="71">
        <v>0</v>
      </c>
      <c r="AU37" s="71">
        <v>2038</v>
      </c>
      <c r="AV37" s="71">
        <v>1219</v>
      </c>
      <c r="AW37" s="71">
        <v>0</v>
      </c>
      <c r="AX37" s="71">
        <v>0</v>
      </c>
      <c r="AY37" s="71">
        <v>0</v>
      </c>
      <c r="AZ37" s="71">
        <v>0</v>
      </c>
      <c r="BA37" s="71">
        <v>8443</v>
      </c>
      <c r="BB37" s="71">
        <v>0</v>
      </c>
      <c r="BC37" s="71">
        <v>0</v>
      </c>
      <c r="BD37" s="71">
        <v>0</v>
      </c>
      <c r="BE37" s="71">
        <v>0</v>
      </c>
      <c r="BF37" s="71">
        <v>0</v>
      </c>
      <c r="BG37" s="71">
        <v>0</v>
      </c>
      <c r="BH37" s="71">
        <v>1726</v>
      </c>
      <c r="BI37" s="71">
        <v>0</v>
      </c>
      <c r="BJ37" s="71">
        <v>0</v>
      </c>
      <c r="BK37" s="71">
        <v>1753</v>
      </c>
      <c r="BL37" s="71">
        <v>0</v>
      </c>
      <c r="BM37" s="71">
        <v>0</v>
      </c>
      <c r="BN37" s="71">
        <v>226</v>
      </c>
      <c r="BO37" s="71">
        <v>0</v>
      </c>
      <c r="BP37" s="71">
        <v>0</v>
      </c>
      <c r="BQ37" s="71">
        <v>0</v>
      </c>
      <c r="BR37" s="71">
        <v>0</v>
      </c>
      <c r="BS37" s="71">
        <v>0</v>
      </c>
      <c r="BT37" s="71">
        <v>0</v>
      </c>
      <c r="BU37" s="71">
        <v>0</v>
      </c>
      <c r="BV37" s="71">
        <v>0</v>
      </c>
      <c r="BW37" s="71">
        <v>0</v>
      </c>
      <c r="BX37" s="71">
        <v>0</v>
      </c>
      <c r="BY37" s="71">
        <v>0</v>
      </c>
      <c r="BZ37" s="71">
        <v>0</v>
      </c>
      <c r="CA37" s="71">
        <v>0</v>
      </c>
      <c r="CB37" s="71">
        <v>0</v>
      </c>
      <c r="CD37" s="12">
        <f>AVERAGE(E37:CB37)</f>
        <v>248.9078947368421</v>
      </c>
      <c r="CE37" s="12">
        <f>STDEV(E37:CB37)</f>
        <v>1070.4080739310796</v>
      </c>
    </row>
    <row r="38" spans="2:83" ht="12.75" customHeight="1">
      <c r="B38" s="70">
        <f>Pesos!B39</f>
        <v>0</v>
      </c>
      <c r="C38" s="28" t="str">
        <f>Pesos!C39</f>
        <v>Software libre en los estatutos</v>
      </c>
      <c r="D38" s="28" t="str">
        <f>Pesos!D39</f>
        <v>¿En los Estatutos de la universidad está contemplado el apoyo al software libre?</v>
      </c>
      <c r="E38" s="72">
        <v>0</v>
      </c>
      <c r="F38" s="72">
        <v>1</v>
      </c>
      <c r="G38" s="72">
        <v>0</v>
      </c>
      <c r="H38" s="72">
        <v>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1</v>
      </c>
      <c r="AA38" s="72">
        <v>0</v>
      </c>
      <c r="AB38" s="72">
        <v>0</v>
      </c>
      <c r="AC38" s="72">
        <v>0</v>
      </c>
      <c r="AD38" s="72">
        <v>0</v>
      </c>
      <c r="AE38" s="72">
        <v>0</v>
      </c>
      <c r="AF38" s="72">
        <v>0</v>
      </c>
      <c r="AG38" s="72">
        <v>0</v>
      </c>
      <c r="AH38" s="72">
        <v>0</v>
      </c>
      <c r="AI38" s="72">
        <v>0</v>
      </c>
      <c r="AJ38" s="72">
        <v>0</v>
      </c>
      <c r="AK38" s="72">
        <v>0</v>
      </c>
      <c r="AL38" s="72">
        <v>1</v>
      </c>
      <c r="AM38" s="72">
        <v>0</v>
      </c>
      <c r="AN38" s="72">
        <v>0</v>
      </c>
      <c r="AO38" s="72">
        <v>0</v>
      </c>
      <c r="AP38" s="72">
        <v>0</v>
      </c>
      <c r="AQ38" s="72">
        <v>1</v>
      </c>
      <c r="AR38" s="72">
        <v>0</v>
      </c>
      <c r="AS38" s="72"/>
      <c r="AT38" s="72">
        <v>0</v>
      </c>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1"/>
      <c r="BT38" s="71"/>
      <c r="BU38" s="71"/>
      <c r="BV38" s="71"/>
      <c r="BW38" s="71"/>
      <c r="BX38" s="71"/>
      <c r="BY38" s="71"/>
      <c r="BZ38" s="71"/>
      <c r="CA38" s="71"/>
      <c r="CB38" s="71">
        <v>0</v>
      </c>
      <c r="CD38" s="12">
        <f>AVERAGE(E38:CB38)</f>
        <v>0.09523809523809523</v>
      </c>
      <c r="CE38" s="12">
        <f>STDEV(E38:CB38)</f>
        <v>0.29710175718617465</v>
      </c>
    </row>
    <row r="39" spans="2:83" ht="12.75" customHeight="1">
      <c r="B39" s="70">
        <f>Pesos!B40</f>
        <v>0</v>
      </c>
      <c r="C39" s="28" t="str">
        <f>Pesos!C40</f>
        <v>Pública o privada</v>
      </c>
      <c r="D39" s="28" t="str">
        <f>Pesos!D40</f>
        <v>¿La universidad es pública o privada? (1=pública, 2=privada)</v>
      </c>
      <c r="E39" s="72">
        <v>0</v>
      </c>
      <c r="F39" s="72">
        <v>0</v>
      </c>
      <c r="G39" s="72">
        <v>0</v>
      </c>
      <c r="H39" s="72">
        <v>0</v>
      </c>
      <c r="I39" s="72">
        <v>0</v>
      </c>
      <c r="J39" s="72">
        <v>1</v>
      </c>
      <c r="K39" s="72">
        <v>1</v>
      </c>
      <c r="L39" s="72">
        <v>0</v>
      </c>
      <c r="M39" s="72">
        <v>0</v>
      </c>
      <c r="N39" s="72">
        <v>0</v>
      </c>
      <c r="O39" s="72">
        <v>0</v>
      </c>
      <c r="P39" s="72">
        <v>0</v>
      </c>
      <c r="Q39" s="72">
        <v>1</v>
      </c>
      <c r="R39" s="72">
        <v>1</v>
      </c>
      <c r="S39" s="72">
        <v>1</v>
      </c>
      <c r="T39" s="72">
        <v>1</v>
      </c>
      <c r="U39" s="72">
        <v>1</v>
      </c>
      <c r="V39" s="72">
        <v>0</v>
      </c>
      <c r="W39" s="72">
        <v>0</v>
      </c>
      <c r="X39" s="72">
        <v>0</v>
      </c>
      <c r="Y39" s="72">
        <v>1</v>
      </c>
      <c r="Z39" s="72">
        <v>0</v>
      </c>
      <c r="AA39" s="72">
        <v>1</v>
      </c>
      <c r="AB39" s="72">
        <v>0</v>
      </c>
      <c r="AC39" s="72">
        <v>1</v>
      </c>
      <c r="AD39" s="72">
        <v>0</v>
      </c>
      <c r="AE39" s="72">
        <v>0</v>
      </c>
      <c r="AF39" s="72">
        <v>1</v>
      </c>
      <c r="AG39" s="72">
        <v>1</v>
      </c>
      <c r="AH39" s="72">
        <v>0</v>
      </c>
      <c r="AI39" s="72">
        <v>1</v>
      </c>
      <c r="AJ39" s="72">
        <v>0</v>
      </c>
      <c r="AK39" s="72">
        <v>0</v>
      </c>
      <c r="AL39" s="72">
        <v>0</v>
      </c>
      <c r="AM39" s="72">
        <v>1</v>
      </c>
      <c r="AN39" s="72">
        <v>1</v>
      </c>
      <c r="AO39" s="72">
        <v>1</v>
      </c>
      <c r="AP39" s="72">
        <v>0</v>
      </c>
      <c r="AQ39" s="72">
        <v>0</v>
      </c>
      <c r="AR39" s="72">
        <v>0</v>
      </c>
      <c r="AS39" s="72">
        <v>0</v>
      </c>
      <c r="AT39" s="72">
        <v>0</v>
      </c>
      <c r="AU39" s="72">
        <v>1</v>
      </c>
      <c r="AV39" s="72">
        <v>0</v>
      </c>
      <c r="AW39" s="72">
        <v>0</v>
      </c>
      <c r="AX39" s="72">
        <v>1</v>
      </c>
      <c r="AY39" s="72">
        <v>0</v>
      </c>
      <c r="AZ39" s="72">
        <v>0</v>
      </c>
      <c r="BA39" s="72">
        <v>1</v>
      </c>
      <c r="BB39" s="72">
        <v>1</v>
      </c>
      <c r="BC39" s="72">
        <v>0</v>
      </c>
      <c r="BD39" s="72">
        <v>1</v>
      </c>
      <c r="BE39" s="72">
        <v>0</v>
      </c>
      <c r="BF39" s="72">
        <v>1</v>
      </c>
      <c r="BG39" s="72">
        <v>0</v>
      </c>
      <c r="BH39" s="72">
        <v>1</v>
      </c>
      <c r="BI39" s="72">
        <v>0</v>
      </c>
      <c r="BJ39" s="72">
        <v>0</v>
      </c>
      <c r="BK39" s="72">
        <v>0</v>
      </c>
      <c r="BL39" s="72">
        <v>0</v>
      </c>
      <c r="BM39" s="72">
        <v>1</v>
      </c>
      <c r="BN39" s="72">
        <v>0</v>
      </c>
      <c r="BO39" s="72">
        <v>0</v>
      </c>
      <c r="BP39" s="72">
        <v>0</v>
      </c>
      <c r="BQ39" s="72">
        <v>1</v>
      </c>
      <c r="BR39" s="72">
        <v>0</v>
      </c>
      <c r="BS39" s="71">
        <v>0</v>
      </c>
      <c r="BT39" s="71">
        <v>0</v>
      </c>
      <c r="BU39" s="71">
        <v>0</v>
      </c>
      <c r="BV39" s="71">
        <v>1</v>
      </c>
      <c r="BW39" s="71">
        <v>0</v>
      </c>
      <c r="BX39" s="71">
        <v>0</v>
      </c>
      <c r="BY39" s="71">
        <v>0</v>
      </c>
      <c r="BZ39" s="71">
        <v>1</v>
      </c>
      <c r="CA39" s="71">
        <v>1</v>
      </c>
      <c r="CB39" s="71">
        <v>0</v>
      </c>
      <c r="CD39" s="12">
        <f>AVERAGE(E39:CB39)</f>
        <v>0.3684210526315789</v>
      </c>
      <c r="CE39" s="12">
        <f>STDEV(E39:CB39)</f>
        <v>0.48558158293350695</v>
      </c>
    </row>
    <row r="40" spans="2:83" ht="12.75" customHeight="1">
      <c r="B40" s="70">
        <f>Pesos!B41</f>
        <v>0</v>
      </c>
      <c r="C40" s="28" t="str">
        <f>Pesos!C41</f>
        <v>Facultad de informática</v>
      </c>
      <c r="D40" s="28" t="str">
        <f>Pesos!D41</f>
        <v>¿Existe facultad de informática en la universidad?</v>
      </c>
      <c r="E40" s="72">
        <v>1</v>
      </c>
      <c r="F40" s="72">
        <v>1</v>
      </c>
      <c r="G40" s="72">
        <v>1</v>
      </c>
      <c r="H40" s="72">
        <v>1</v>
      </c>
      <c r="I40" s="72">
        <v>1</v>
      </c>
      <c r="J40" s="72">
        <v>0</v>
      </c>
      <c r="K40" s="72">
        <v>1</v>
      </c>
      <c r="L40" s="72">
        <v>1</v>
      </c>
      <c r="M40" s="72">
        <v>1</v>
      </c>
      <c r="N40" s="72">
        <v>1</v>
      </c>
      <c r="O40" s="72">
        <v>1</v>
      </c>
      <c r="P40" s="72">
        <v>1</v>
      </c>
      <c r="Q40" s="72">
        <v>1</v>
      </c>
      <c r="R40" s="72">
        <v>1</v>
      </c>
      <c r="S40" s="72">
        <v>0</v>
      </c>
      <c r="T40" s="72">
        <v>1</v>
      </c>
      <c r="U40" s="72">
        <v>1</v>
      </c>
      <c r="V40" s="72">
        <v>1</v>
      </c>
      <c r="W40" s="72">
        <v>1</v>
      </c>
      <c r="X40" s="72">
        <v>1</v>
      </c>
      <c r="Y40" s="72">
        <v>1</v>
      </c>
      <c r="Z40" s="72">
        <v>1</v>
      </c>
      <c r="AA40" s="72">
        <v>1</v>
      </c>
      <c r="AB40" s="72">
        <v>1</v>
      </c>
      <c r="AC40" s="72">
        <v>1</v>
      </c>
      <c r="AD40" s="72">
        <v>1</v>
      </c>
      <c r="AE40" s="72">
        <v>1</v>
      </c>
      <c r="AF40" s="72">
        <v>1</v>
      </c>
      <c r="AG40" s="72">
        <v>1</v>
      </c>
      <c r="AH40" s="72">
        <v>1</v>
      </c>
      <c r="AI40" s="72">
        <v>1</v>
      </c>
      <c r="AJ40" s="72">
        <v>1</v>
      </c>
      <c r="AK40" s="72">
        <v>1</v>
      </c>
      <c r="AL40" s="72">
        <v>1</v>
      </c>
      <c r="AM40" s="72">
        <v>0</v>
      </c>
      <c r="AN40" s="72">
        <v>0</v>
      </c>
      <c r="AO40" s="72">
        <v>0</v>
      </c>
      <c r="AP40" s="72">
        <v>1</v>
      </c>
      <c r="AQ40" s="72">
        <v>1</v>
      </c>
      <c r="AR40" s="72">
        <v>1</v>
      </c>
      <c r="AS40" s="72">
        <v>1</v>
      </c>
      <c r="AT40" s="72">
        <v>1</v>
      </c>
      <c r="AU40" s="72">
        <v>1</v>
      </c>
      <c r="AV40" s="72">
        <v>1</v>
      </c>
      <c r="AW40" s="72">
        <v>1</v>
      </c>
      <c r="AX40" s="72">
        <v>0</v>
      </c>
      <c r="AY40" s="72">
        <v>1</v>
      </c>
      <c r="AZ40" s="72">
        <v>1</v>
      </c>
      <c r="BA40" s="72">
        <v>0</v>
      </c>
      <c r="BB40" s="72">
        <v>1</v>
      </c>
      <c r="BC40" s="72">
        <v>1</v>
      </c>
      <c r="BD40" s="72">
        <v>0</v>
      </c>
      <c r="BE40" s="72">
        <v>1</v>
      </c>
      <c r="BF40" s="72">
        <v>0</v>
      </c>
      <c r="BG40" s="72">
        <v>1</v>
      </c>
      <c r="BH40" s="72">
        <v>0</v>
      </c>
      <c r="BI40" s="72">
        <v>0</v>
      </c>
      <c r="BJ40" s="72">
        <v>1</v>
      </c>
      <c r="BK40" s="72">
        <v>1</v>
      </c>
      <c r="BL40" s="72">
        <v>1</v>
      </c>
      <c r="BM40" s="72">
        <v>1</v>
      </c>
      <c r="BN40" s="72">
        <v>1</v>
      </c>
      <c r="BO40" s="72">
        <v>1</v>
      </c>
      <c r="BP40" s="72">
        <v>1</v>
      </c>
      <c r="BQ40" s="72">
        <v>1</v>
      </c>
      <c r="BR40" s="72">
        <v>1</v>
      </c>
      <c r="BS40" s="71">
        <v>1</v>
      </c>
      <c r="BT40" s="71">
        <v>1</v>
      </c>
      <c r="BU40" s="71">
        <v>1</v>
      </c>
      <c r="BV40" s="71">
        <v>0</v>
      </c>
      <c r="BW40" s="71">
        <v>1</v>
      </c>
      <c r="BX40" s="71">
        <v>1</v>
      </c>
      <c r="BY40" s="71">
        <v>1</v>
      </c>
      <c r="BZ40" s="71">
        <v>1</v>
      </c>
      <c r="CA40" s="71">
        <v>0</v>
      </c>
      <c r="CB40" s="71">
        <v>1</v>
      </c>
      <c r="CD40" s="12">
        <f>AVERAGE(E40:CB40)</f>
        <v>0.8289473684210527</v>
      </c>
      <c r="CE40" s="12">
        <f>STDEV(E40:CB40)</f>
        <v>0.37905700168485973</v>
      </c>
    </row>
    <row r="41" spans="2:83" ht="12.75" customHeight="1">
      <c r="B41" s="70">
        <f>Pesos!B41</f>
        <v>0</v>
      </c>
      <c r="C41" s="28" t="str">
        <f>Pesos!C41</f>
        <v>Facultad de informática</v>
      </c>
      <c r="D41" s="28" t="str">
        <f>Pesos!D41</f>
        <v>¿Existe facultad de informática en la universidad?</v>
      </c>
      <c r="E41" s="72">
        <v>0</v>
      </c>
      <c r="F41" s="72">
        <v>0</v>
      </c>
      <c r="G41" s="72">
        <v>0</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2">
        <v>0</v>
      </c>
      <c r="AE41" s="72">
        <v>0</v>
      </c>
      <c r="AF41" s="72">
        <v>0</v>
      </c>
      <c r="AG41" s="72">
        <v>0</v>
      </c>
      <c r="AH41" s="72">
        <v>0</v>
      </c>
      <c r="AI41" s="72">
        <v>0</v>
      </c>
      <c r="AJ41" s="72">
        <v>0</v>
      </c>
      <c r="AK41" s="72">
        <v>0</v>
      </c>
      <c r="AL41" s="72">
        <v>0</v>
      </c>
      <c r="AM41" s="72">
        <v>0</v>
      </c>
      <c r="AN41" s="72">
        <v>0</v>
      </c>
      <c r="AO41" s="72">
        <v>0</v>
      </c>
      <c r="AP41" s="72">
        <v>0</v>
      </c>
      <c r="AQ41" s="72">
        <v>0</v>
      </c>
      <c r="AR41" s="72">
        <v>0</v>
      </c>
      <c r="AS41" s="72">
        <v>0</v>
      </c>
      <c r="AT41" s="72">
        <v>0</v>
      </c>
      <c r="AU41" s="72">
        <v>0</v>
      </c>
      <c r="AV41" s="72">
        <v>0</v>
      </c>
      <c r="AW41" s="72">
        <v>0</v>
      </c>
      <c r="AX41" s="72">
        <v>0</v>
      </c>
      <c r="AY41" s="72">
        <v>0</v>
      </c>
      <c r="AZ41" s="72">
        <v>0</v>
      </c>
      <c r="BA41" s="72">
        <v>0</v>
      </c>
      <c r="BB41" s="72">
        <v>0</v>
      </c>
      <c r="BC41" s="72">
        <v>0</v>
      </c>
      <c r="BD41" s="72">
        <v>0</v>
      </c>
      <c r="BE41" s="72">
        <v>0</v>
      </c>
      <c r="BF41" s="72">
        <v>0</v>
      </c>
      <c r="BG41" s="72">
        <v>1</v>
      </c>
      <c r="BH41" s="72">
        <v>0</v>
      </c>
      <c r="BI41" s="72">
        <v>1</v>
      </c>
      <c r="BJ41" s="72">
        <v>0</v>
      </c>
      <c r="BK41" s="72">
        <v>1</v>
      </c>
      <c r="BL41" s="72">
        <v>0</v>
      </c>
      <c r="BM41" s="72">
        <v>0</v>
      </c>
      <c r="BN41" s="72">
        <v>0</v>
      </c>
      <c r="BO41" s="72">
        <v>1</v>
      </c>
      <c r="BP41" s="72">
        <v>0</v>
      </c>
      <c r="BQ41" s="72">
        <v>0</v>
      </c>
      <c r="BR41" s="72">
        <v>0</v>
      </c>
      <c r="BS41" s="71">
        <v>0</v>
      </c>
      <c r="BT41" s="71">
        <v>0</v>
      </c>
      <c r="BU41" s="71">
        <v>0</v>
      </c>
      <c r="BV41" s="71">
        <v>0</v>
      </c>
      <c r="BW41" s="71">
        <v>0</v>
      </c>
      <c r="BX41" s="71">
        <v>0</v>
      </c>
      <c r="BY41" s="71">
        <v>0</v>
      </c>
      <c r="BZ41" s="71">
        <v>0</v>
      </c>
      <c r="CA41" s="71">
        <v>0</v>
      </c>
      <c r="CB41" s="71">
        <v>0</v>
      </c>
      <c r="CD41" s="12">
        <f>AVERAGE(E41:CB41)</f>
        <v>0.05263157894736842</v>
      </c>
      <c r="CE41" s="12">
        <f>STDEV(E41:CB41)</f>
        <v>0.22478059477960666</v>
      </c>
    </row>
    <row r="42" spans="2:83" ht="12.75" customHeight="1">
      <c r="B42" s="70">
        <f>Pesos!B43</f>
        <v>0</v>
      </c>
      <c r="C42" s="28" t="str">
        <f>Pesos!C43</f>
        <v>Presencial o a distancia</v>
      </c>
      <c r="D42" s="28" t="str">
        <f>Pesos!D43</f>
        <v>¿Las clases se hacen de forma presencial o sólo a distancia? (1=presencial, 2=a distancia)</v>
      </c>
      <c r="E42" s="72">
        <v>0</v>
      </c>
      <c r="F42" s="72">
        <v>0</v>
      </c>
      <c r="G42" s="72">
        <v>0</v>
      </c>
      <c r="H42" s="72">
        <v>0</v>
      </c>
      <c r="I42" s="72">
        <v>0</v>
      </c>
      <c r="J42" s="72">
        <v>0</v>
      </c>
      <c r="K42" s="72">
        <v>0</v>
      </c>
      <c r="L42" s="72">
        <v>0</v>
      </c>
      <c r="M42" s="72">
        <v>0</v>
      </c>
      <c r="N42" s="72">
        <v>0</v>
      </c>
      <c r="O42" s="72">
        <v>0</v>
      </c>
      <c r="P42" s="72">
        <v>0</v>
      </c>
      <c r="Q42" s="72">
        <v>0</v>
      </c>
      <c r="R42" s="72">
        <v>0</v>
      </c>
      <c r="S42" s="72">
        <v>0</v>
      </c>
      <c r="T42" s="72">
        <v>0</v>
      </c>
      <c r="U42" s="72">
        <v>0</v>
      </c>
      <c r="V42" s="72">
        <v>0</v>
      </c>
      <c r="W42" s="72">
        <v>0</v>
      </c>
      <c r="X42" s="72">
        <v>0</v>
      </c>
      <c r="Y42" s="72">
        <v>0</v>
      </c>
      <c r="Z42" s="72">
        <v>0</v>
      </c>
      <c r="AA42" s="72">
        <v>0</v>
      </c>
      <c r="AB42" s="72">
        <v>0</v>
      </c>
      <c r="AC42" s="72">
        <v>1</v>
      </c>
      <c r="AD42" s="72">
        <v>0</v>
      </c>
      <c r="AE42" s="72">
        <v>0</v>
      </c>
      <c r="AF42" s="72">
        <v>0</v>
      </c>
      <c r="AG42" s="72">
        <v>0</v>
      </c>
      <c r="AH42" s="72">
        <v>0</v>
      </c>
      <c r="AI42" s="72">
        <v>0</v>
      </c>
      <c r="AJ42" s="72">
        <v>0</v>
      </c>
      <c r="AK42" s="72">
        <v>0</v>
      </c>
      <c r="AL42" s="72">
        <v>0</v>
      </c>
      <c r="AM42" s="72">
        <v>0</v>
      </c>
      <c r="AN42" s="72">
        <v>0</v>
      </c>
      <c r="AO42" s="72">
        <v>0</v>
      </c>
      <c r="AP42" s="72">
        <v>0</v>
      </c>
      <c r="AQ42" s="72">
        <v>0</v>
      </c>
      <c r="AR42" s="72">
        <v>0</v>
      </c>
      <c r="AS42" s="72">
        <v>0</v>
      </c>
      <c r="AT42" s="72">
        <v>0</v>
      </c>
      <c r="AU42" s="72">
        <v>0</v>
      </c>
      <c r="AV42" s="72">
        <v>0</v>
      </c>
      <c r="AW42" s="72">
        <v>0</v>
      </c>
      <c r="AX42" s="72">
        <v>0</v>
      </c>
      <c r="AY42" s="72">
        <v>0</v>
      </c>
      <c r="AZ42" s="72">
        <v>0</v>
      </c>
      <c r="BA42" s="72">
        <v>1</v>
      </c>
      <c r="BB42" s="72">
        <v>0</v>
      </c>
      <c r="BC42" s="72">
        <v>0</v>
      </c>
      <c r="BD42" s="72">
        <v>1</v>
      </c>
      <c r="BE42" s="72">
        <v>0</v>
      </c>
      <c r="BF42" s="72">
        <v>1</v>
      </c>
      <c r="BG42" s="72">
        <v>0</v>
      </c>
      <c r="BH42" s="72">
        <v>0</v>
      </c>
      <c r="BI42" s="72">
        <v>0</v>
      </c>
      <c r="BJ42" s="72">
        <v>0</v>
      </c>
      <c r="BK42" s="72">
        <v>0</v>
      </c>
      <c r="BL42" s="72">
        <v>0</v>
      </c>
      <c r="BM42" s="72">
        <v>0</v>
      </c>
      <c r="BN42" s="72">
        <v>0</v>
      </c>
      <c r="BO42" s="72">
        <v>0</v>
      </c>
      <c r="BP42" s="72">
        <v>0</v>
      </c>
      <c r="BQ42" s="72">
        <v>0</v>
      </c>
      <c r="BR42" s="72">
        <v>0</v>
      </c>
      <c r="BS42" s="72">
        <v>0</v>
      </c>
      <c r="BT42" s="72">
        <v>0</v>
      </c>
      <c r="BU42" s="72">
        <v>0</v>
      </c>
      <c r="BV42" s="72">
        <v>0</v>
      </c>
      <c r="BW42" s="72">
        <v>0</v>
      </c>
      <c r="BX42" s="72">
        <v>0</v>
      </c>
      <c r="BY42" s="72">
        <v>0</v>
      </c>
      <c r="BZ42" s="72">
        <v>0</v>
      </c>
      <c r="CA42" s="71">
        <v>1</v>
      </c>
      <c r="CB42" s="72">
        <v>0</v>
      </c>
      <c r="CD42" s="12">
        <f>AVERAGE(E42:CB42)</f>
        <v>0.06578947368421052</v>
      </c>
      <c r="CE42" s="12">
        <f>STDEV(E42:CB42)</f>
        <v>0.24956101809855222</v>
      </c>
    </row>
    <row r="43" spans="2:83" ht="12.75" customHeight="1">
      <c r="B43" s="70">
        <f>Pesos!B44</f>
        <v>0</v>
      </c>
      <c r="C43" s="28" t="str">
        <f>Pesos!C44</f>
        <v>Plan institucional sobre software libre</v>
      </c>
      <c r="D43" s="28" t="str">
        <f>Pesos!D44</f>
        <v>¿Existe un plan institucional para el desarrollo o promoción del software libre?</v>
      </c>
      <c r="E43" s="71">
        <v>0</v>
      </c>
      <c r="F43" s="71">
        <v>0</v>
      </c>
      <c r="G43" s="71">
        <v>0</v>
      </c>
      <c r="H43" s="71">
        <v>0</v>
      </c>
      <c r="I43" s="71">
        <v>0</v>
      </c>
      <c r="J43" s="71">
        <v>0</v>
      </c>
      <c r="K43" s="71">
        <v>0</v>
      </c>
      <c r="L43" s="71">
        <v>0</v>
      </c>
      <c r="M43" s="71">
        <v>0</v>
      </c>
      <c r="N43" s="71">
        <v>0</v>
      </c>
      <c r="O43" s="71">
        <v>1</v>
      </c>
      <c r="P43" s="71">
        <v>1</v>
      </c>
      <c r="Q43" s="71">
        <v>0</v>
      </c>
      <c r="R43" s="71">
        <v>0</v>
      </c>
      <c r="S43" s="71">
        <v>0</v>
      </c>
      <c r="T43" s="71">
        <v>0</v>
      </c>
      <c r="U43" s="71">
        <v>0</v>
      </c>
      <c r="V43" s="71">
        <v>0</v>
      </c>
      <c r="W43" s="71">
        <v>0</v>
      </c>
      <c r="X43" s="71">
        <v>0</v>
      </c>
      <c r="Y43" s="71">
        <v>0</v>
      </c>
      <c r="Z43" s="71">
        <v>0</v>
      </c>
      <c r="AA43" s="71">
        <v>0</v>
      </c>
      <c r="AB43" s="71">
        <v>0</v>
      </c>
      <c r="AC43" s="71">
        <v>1</v>
      </c>
      <c r="AD43" s="71">
        <v>0</v>
      </c>
      <c r="AE43" s="71">
        <v>1</v>
      </c>
      <c r="AF43" s="71">
        <v>0</v>
      </c>
      <c r="AG43" s="71">
        <v>0</v>
      </c>
      <c r="AH43" s="71">
        <v>0</v>
      </c>
      <c r="AI43" s="71">
        <v>0</v>
      </c>
      <c r="AJ43" s="71">
        <v>0</v>
      </c>
      <c r="AK43" s="71">
        <v>0</v>
      </c>
      <c r="AL43" s="71">
        <v>0</v>
      </c>
      <c r="AM43" s="71">
        <v>0</v>
      </c>
      <c r="AN43" s="71">
        <v>0</v>
      </c>
      <c r="AO43" s="71">
        <v>0</v>
      </c>
      <c r="AP43" s="71">
        <v>0</v>
      </c>
      <c r="AQ43" s="71">
        <v>0</v>
      </c>
      <c r="AR43" s="71">
        <v>1</v>
      </c>
      <c r="AS43" s="71">
        <v>1</v>
      </c>
      <c r="AT43" s="71">
        <v>0</v>
      </c>
      <c r="AU43" s="71">
        <v>0</v>
      </c>
      <c r="AV43" s="71">
        <v>0</v>
      </c>
      <c r="AW43" s="71">
        <v>0</v>
      </c>
      <c r="AX43" s="71">
        <v>0</v>
      </c>
      <c r="AY43" s="71">
        <v>0</v>
      </c>
      <c r="AZ43" s="71">
        <v>0</v>
      </c>
      <c r="BA43" s="71">
        <v>0</v>
      </c>
      <c r="BB43" s="71">
        <v>0</v>
      </c>
      <c r="BC43" s="71">
        <v>0</v>
      </c>
      <c r="BD43" s="71">
        <v>0</v>
      </c>
      <c r="BE43" s="71">
        <v>0</v>
      </c>
      <c r="BF43" s="71">
        <v>0</v>
      </c>
      <c r="BG43" s="71">
        <v>0</v>
      </c>
      <c r="BH43" s="71">
        <v>0</v>
      </c>
      <c r="BI43" s="71">
        <v>0</v>
      </c>
      <c r="BJ43" s="71">
        <v>0</v>
      </c>
      <c r="BK43" s="71">
        <v>0</v>
      </c>
      <c r="BL43" s="71">
        <v>0</v>
      </c>
      <c r="BM43" s="71">
        <v>0</v>
      </c>
      <c r="BN43" s="71">
        <v>0</v>
      </c>
      <c r="BO43" s="71">
        <v>0</v>
      </c>
      <c r="BP43" s="71">
        <v>0</v>
      </c>
      <c r="BQ43" s="71">
        <v>0</v>
      </c>
      <c r="BR43" s="71">
        <v>0</v>
      </c>
      <c r="BS43" s="71">
        <v>0</v>
      </c>
      <c r="BT43" s="71">
        <v>0</v>
      </c>
      <c r="BU43" s="71">
        <v>0</v>
      </c>
      <c r="BV43" s="71">
        <v>0</v>
      </c>
      <c r="BW43" s="71">
        <v>0</v>
      </c>
      <c r="BX43" s="71">
        <v>0</v>
      </c>
      <c r="BY43" s="71">
        <v>0</v>
      </c>
      <c r="BZ43" s="71">
        <v>0</v>
      </c>
      <c r="CA43" s="71">
        <v>0</v>
      </c>
      <c r="CB43" s="71">
        <v>0</v>
      </c>
      <c r="CD43" s="12">
        <f>AVERAGE(E43:CB43)</f>
        <v>0.07894736842105263</v>
      </c>
      <c r="CE43" s="12">
        <f>STDEV(E43:CB43)</f>
        <v>0.2714483570153182</v>
      </c>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8.xml><?xml version="1.0" encoding="utf-8"?>
<worksheet xmlns="http://schemas.openxmlformats.org/spreadsheetml/2006/main" xmlns:r="http://schemas.openxmlformats.org/officeDocument/2006/relationships">
  <dimension ref="B2:CB43"/>
  <sheetViews>
    <sheetView workbookViewId="0" topLeftCell="A1">
      <selection activeCell="A1" sqref="A1"/>
    </sheetView>
  </sheetViews>
  <sheetFormatPr defaultColWidth="12.57421875" defaultRowHeight="12.75"/>
  <cols>
    <col min="1" max="1" width="11.57421875" style="0" customWidth="1"/>
    <col min="2" max="2" width="18.57421875" style="0" customWidth="1"/>
    <col min="3" max="3" width="21.7109375" style="0" customWidth="1"/>
    <col min="4" max="4" width="54.421875" style="0" customWidth="1"/>
    <col min="5" max="16384" width="11.57421875" style="0" customWidth="1"/>
  </cols>
  <sheetData>
    <row r="2" spans="2:12" ht="12.75">
      <c r="B2" s="7" t="s">
        <v>382</v>
      </c>
      <c r="C2" s="7"/>
      <c r="D2" s="7"/>
      <c r="E2" s="7"/>
      <c r="F2" s="7"/>
      <c r="G2" s="7"/>
      <c r="H2" s="7"/>
      <c r="I2" s="7"/>
      <c r="J2" s="7"/>
      <c r="K2" s="7"/>
      <c r="L2" s="7"/>
    </row>
    <row r="3" spans="2:12" ht="12.75">
      <c r="B3" s="8" t="s">
        <v>383</v>
      </c>
      <c r="C3" s="8"/>
      <c r="D3" s="8"/>
      <c r="E3" s="8"/>
      <c r="F3" s="8"/>
      <c r="G3" s="8"/>
      <c r="H3" s="8"/>
      <c r="I3" s="8"/>
      <c r="J3" s="8"/>
      <c r="K3" s="8"/>
      <c r="L3" s="8"/>
    </row>
    <row r="4" ht="12.75">
      <c r="B4" t="s">
        <v>384</v>
      </c>
    </row>
    <row r="5" spans="5:80" ht="12.75">
      <c r="E5" s="10" t="str">
        <f>ListadoUniversidades!$C$6</f>
        <v>UA</v>
      </c>
      <c r="F5" s="10" t="str">
        <f>ListadoUniversidades!$C$7</f>
        <v>UAB</v>
      </c>
      <c r="G5" s="69" t="str">
        <f>ListadoUniversidades!$C$8</f>
        <v>UAH</v>
      </c>
      <c r="H5" s="69" t="str">
        <f>ListadoUniversidades!$C$9</f>
        <v>UAL</v>
      </c>
      <c r="I5" s="69" t="str">
        <f>ListadoUniversidades!$C$10</f>
        <v>UAM</v>
      </c>
      <c r="J5" s="69" t="str">
        <f>ListadoUniversidades!$C$11</f>
        <v>UAO</v>
      </c>
      <c r="K5" s="69" t="str">
        <f>ListadoUniversidades!$C$12</f>
        <v>UAX</v>
      </c>
      <c r="L5" s="69" t="str">
        <f>ListadoUniversidades!$C$13</f>
        <v>UB</v>
      </c>
      <c r="M5" s="10" t="str">
        <f>ListadoUniversidades!$C$14</f>
        <v>UBU</v>
      </c>
      <c r="N5" s="69" t="str">
        <f>ListadoUniversidades!$C$15</f>
        <v>UC</v>
      </c>
      <c r="O5" s="69" t="str">
        <f>ListadoUniversidades!$C$16</f>
        <v>UC3M</v>
      </c>
      <c r="P5" s="69" t="str">
        <f>ListadoUniversidades!$C$17</f>
        <v>UCA</v>
      </c>
      <c r="Q5" s="69" t="str">
        <f>ListadoUniversidades!$C$18</f>
        <v>UCAM</v>
      </c>
      <c r="R5" s="69" t="str">
        <f>ListadoUniversidades!$C$19</f>
        <v>UCAV</v>
      </c>
      <c r="S5" s="69" t="str">
        <f>ListadoUniversidades!$C$20</f>
        <v>CEU-USP</v>
      </c>
      <c r="T5" s="69" t="str">
        <f>ListadoUniversidades!$C$21</f>
        <v>UCHCEU</v>
      </c>
      <c r="U5" s="69" t="str">
        <f>ListadoUniversidades!$C$22</f>
        <v>UCJC</v>
      </c>
      <c r="V5" s="69" t="str">
        <f>ListadoUniversidades!$C$23</f>
        <v>UCLM</v>
      </c>
      <c r="W5" s="69" t="str">
        <f>ListadoUniversidades!$C$24</f>
        <v>UCM</v>
      </c>
      <c r="X5" s="69" t="str">
        <f>ListadoUniversidades!$C$25</f>
        <v>UCO</v>
      </c>
      <c r="Y5" s="69" t="str">
        <f>ListadoUniversidades!$C$26</f>
        <v>UCV</v>
      </c>
      <c r="Z5" s="69" t="str">
        <f>ListadoUniversidades!$C$27</f>
        <v>UDC</v>
      </c>
      <c r="AA5" s="69" t="str">
        <f>ListadoUniversidades!$C$28</f>
        <v>UDEUSTO</v>
      </c>
      <c r="AB5" s="69" t="str">
        <f>ListadoUniversidades!$C$29</f>
        <v>UDG</v>
      </c>
      <c r="AC5" s="69" t="str">
        <f>ListadoUniversidades!$C$30</f>
        <v>UDIMA</v>
      </c>
      <c r="AD5" s="69" t="str">
        <f>ListadoUniversidades!$C$31</f>
        <v>UDL</v>
      </c>
      <c r="AE5" s="69" t="str">
        <f>ListadoUniversidades!$C$32</f>
        <v>EHU</v>
      </c>
      <c r="AF5" s="69" t="str">
        <f>ListadoUniversidades!$C$33</f>
        <v>UEM</v>
      </c>
      <c r="AG5" s="69" t="str">
        <f>ListadoUniversidades!$C$34</f>
        <v>UEMC</v>
      </c>
      <c r="AH5" s="69" t="str">
        <f>ListadoUniversidades!$C$35</f>
        <v>UEX</v>
      </c>
      <c r="AI5" s="69" t="str">
        <f>ListadoUniversidades!$C$36</f>
        <v>UFV</v>
      </c>
      <c r="AJ5" s="69" t="str">
        <f>ListadoUniversidades!$C$37</f>
        <v>UGR</v>
      </c>
      <c r="AK5" s="69" t="str">
        <f>ListadoUniversidades!$C$38</f>
        <v>UHU</v>
      </c>
      <c r="AL5" s="69" t="str">
        <f>ListadoUniversidades!$C$39</f>
        <v>UIB</v>
      </c>
      <c r="AM5" s="69" t="str">
        <f>ListadoUniversidades!$C$40</f>
        <v>UIC</v>
      </c>
      <c r="AN5" s="69" t="str">
        <f>ListadoUniversidades!$C$41</f>
        <v>IE</v>
      </c>
      <c r="AO5" s="69" t="str">
        <f>ListadoUniversidades!$C$42</f>
        <v>UIMP</v>
      </c>
      <c r="AP5" s="69" t="str">
        <f>ListadoUniversidades!$C$43</f>
        <v>UJA</v>
      </c>
      <c r="AQ5" s="69" t="str">
        <f>ListadoUniversidades!$C$44</f>
        <v>UJI</v>
      </c>
      <c r="AR5" s="69" t="str">
        <f>ListadoUniversidades!$C$45</f>
        <v>ULL</v>
      </c>
      <c r="AS5" s="69" t="str">
        <f>ListadoUniversidades!$C$46</f>
        <v>ULPGC</v>
      </c>
      <c r="AT5" s="69" t="str">
        <f>ListadoUniversidades!$C$47</f>
        <v>UMA</v>
      </c>
      <c r="AU5" s="69" t="str">
        <f>ListadoUniversidades!$C$48</f>
        <v>MU</v>
      </c>
      <c r="AV5" s="69" t="str">
        <f>ListadoUniversidades!$C$49</f>
        <v>UM</v>
      </c>
      <c r="AW5" s="69" t="str">
        <f>ListadoUniversidades!$C$50</f>
        <v>UMH</v>
      </c>
      <c r="AX5" s="69" t="str">
        <f>ListadoUniversidades!$C$51</f>
        <v>UNEBRIJA</v>
      </c>
      <c r="AY5" s="69" t="str">
        <f>ListadoUniversidades!$C$52</f>
        <v>UNIRIOJA</v>
      </c>
      <c r="AZ5" s="69" t="str">
        <f>ListadoUniversidades!$C$53</f>
        <v>UNAV</v>
      </c>
      <c r="BA5" s="69" t="str">
        <f>ListadoUniversidades!$C$54</f>
        <v>UNED</v>
      </c>
      <c r="BB5" s="69" t="str">
        <f>ListadoUniversidades!$C$55</f>
        <v>UNIA</v>
      </c>
      <c r="BC5" s="69" t="str">
        <f>ListadoUniversidades!$C$56</f>
        <v>UNILEON</v>
      </c>
      <c r="BD5" s="69" t="str">
        <f>ListadoUniversidades!$C$57</f>
        <v>UNIR</v>
      </c>
      <c r="BE5" s="69" t="str">
        <f>ListadoUniversidades!$C$58</f>
        <v>UNIOVI</v>
      </c>
      <c r="BF5" s="69" t="str">
        <f>ListadoUniversidades!$C$59</f>
        <v>UOC</v>
      </c>
      <c r="BG5" s="69" t="str">
        <f>ListadoUniversidades!$C$60</f>
        <v>UPC</v>
      </c>
      <c r="BH5" s="69" t="str">
        <f>ListadoUniversidades!$C$61</f>
        <v>UPCOMILLAS</v>
      </c>
      <c r="BI5" s="69" t="str">
        <f>ListadoUniversidades!$C$62</f>
        <v>UPCT</v>
      </c>
      <c r="BJ5" s="69" t="str">
        <f>ListadoUniversidades!$C$63</f>
        <v>UPF</v>
      </c>
      <c r="BK5" s="69" t="str">
        <f>ListadoUniversidades!$C$64</f>
        <v>UPM</v>
      </c>
      <c r="BL5" s="69" t="str">
        <f>ListadoUniversidades!$C$65</f>
        <v>UPNA</v>
      </c>
      <c r="BM5" s="69" t="str">
        <f>ListadoUniversidades!$C$66</f>
        <v>UPSA</v>
      </c>
      <c r="BN5" s="69" t="str">
        <f>ListadoUniversidades!$C$67</f>
        <v>UPO</v>
      </c>
      <c r="BO5" s="69" t="str">
        <f>ListadoUniversidades!$C$68</f>
        <v>UPV</v>
      </c>
      <c r="BP5" s="69" t="str">
        <f>ListadoUniversidades!$C$69</f>
        <v>URJC</v>
      </c>
      <c r="BQ5" s="69" t="str">
        <f>ListadoUniversidades!$C$70</f>
        <v>URL</v>
      </c>
      <c r="BR5" s="69" t="str">
        <f>ListadoUniversidades!$C$71</f>
        <v>URV</v>
      </c>
      <c r="BS5" s="69" t="str">
        <f>ListadoUniversidades!$C$72</f>
        <v>US</v>
      </c>
      <c r="BT5" s="69" t="str">
        <f>ListadoUniversidades!$C$73</f>
        <v>USAL</v>
      </c>
      <c r="BU5" s="69" t="str">
        <f>ListadoUniversidades!$C$74</f>
        <v>USC</v>
      </c>
      <c r="BV5" s="69" t="str">
        <f>ListadoUniversidades!$C$75</f>
        <v>USJ</v>
      </c>
      <c r="BW5" s="69" t="str">
        <f>ListadoUniversidades!$C$76</f>
        <v>UV (Valencia)</v>
      </c>
      <c r="BX5" s="69" t="str">
        <f>ListadoUniversidades!$C$77</f>
        <v>UV</v>
      </c>
      <c r="BY5" s="69" t="str">
        <f>ListadoUniversidades!$C$78</f>
        <v>UVA (Valladolid)</v>
      </c>
      <c r="BZ5" s="69" t="str">
        <f>ListadoUniversidades!$C$79</f>
        <v>UVIC</v>
      </c>
      <c r="CA5" s="69" t="str">
        <f>ListadoUniversidades!$C$80</f>
        <v>VIU</v>
      </c>
      <c r="CB5" s="69" t="str">
        <f>ListadoUniversidades!$C$81</f>
        <v>UZ</v>
      </c>
    </row>
    <row r="6" spans="2:4" ht="12.75">
      <c r="B6" s="70" t="str">
        <f>Pesos!B7</f>
        <v>Dimensión</v>
      </c>
      <c r="C6" s="70" t="str">
        <f>Pesos!C7</f>
        <v>Criterio específico</v>
      </c>
      <c r="D6" s="70" t="str">
        <f>Pesos!D7</f>
        <v>Indicador</v>
      </c>
    </row>
    <row r="7" spans="2:80" ht="12.75">
      <c r="B7" s="70" t="str">
        <f>Pesos!B8</f>
        <v>Producción</v>
      </c>
      <c r="C7" s="28" t="str">
        <f>Pesos!C8</f>
        <v>Uso OCW</v>
      </c>
      <c r="D7" s="28" t="str">
        <f>Pesos!D8</f>
        <v>¿Tienen sección de OpenCourseWare para ofrecer material docente?</v>
      </c>
      <c r="E7" s="77">
        <f>InfoUniversidad!E7</f>
        <v>1</v>
      </c>
      <c r="F7" s="77">
        <f>InfoUniversidad!F7</f>
        <v>1</v>
      </c>
      <c r="G7" s="77">
        <f>InfoUniversidad!G7</f>
        <v>0</v>
      </c>
      <c r="H7" s="77">
        <f>InfoUniversidad!H7</f>
        <v>0</v>
      </c>
      <c r="I7" s="77">
        <f>InfoUniversidad!I7</f>
        <v>1</v>
      </c>
      <c r="J7" s="77">
        <f>InfoUniversidad!J7</f>
        <v>0</v>
      </c>
      <c r="K7" s="77">
        <f>InfoUniversidad!K7</f>
        <v>0</v>
      </c>
      <c r="L7" s="77">
        <f>InfoUniversidad!L7</f>
        <v>0</v>
      </c>
      <c r="M7" s="77">
        <f>InfoUniversidad!M7</f>
        <v>0</v>
      </c>
      <c r="N7" s="77">
        <f>InfoUniversidad!N7</f>
        <v>1</v>
      </c>
      <c r="O7" s="77">
        <f>InfoUniversidad!O7</f>
        <v>1</v>
      </c>
      <c r="P7" s="77">
        <f>InfoUniversidad!P7</f>
        <v>1</v>
      </c>
      <c r="Q7" s="77">
        <f>InfoUniversidad!Q7</f>
        <v>0</v>
      </c>
      <c r="R7" s="77">
        <f>InfoUniversidad!R7</f>
        <v>0</v>
      </c>
      <c r="S7" s="77">
        <f>InfoUniversidad!S7</f>
        <v>1</v>
      </c>
      <c r="T7" s="77">
        <f>InfoUniversidad!T7</f>
        <v>0</v>
      </c>
      <c r="U7" s="77">
        <f>InfoUniversidad!U7</f>
        <v>0</v>
      </c>
      <c r="V7" s="77">
        <f>InfoUniversidad!V7</f>
        <v>0</v>
      </c>
      <c r="W7" s="77">
        <f>InfoUniversidad!W7</f>
        <v>1</v>
      </c>
      <c r="X7" s="77">
        <f>InfoUniversidad!X7</f>
        <v>0</v>
      </c>
      <c r="Y7" s="77">
        <f>InfoUniversidad!Y7</f>
        <v>0</v>
      </c>
      <c r="Z7" s="77">
        <f>InfoUniversidad!Z7</f>
        <v>0</v>
      </c>
      <c r="AA7" s="77">
        <f>InfoUniversidad!AA7</f>
        <v>0</v>
      </c>
      <c r="AB7" s="77">
        <f>InfoUniversidad!AB7</f>
        <v>1</v>
      </c>
      <c r="AC7" s="77">
        <f>InfoUniversidad!AC7</f>
        <v>0</v>
      </c>
      <c r="AD7" s="77">
        <f>InfoUniversidad!AD7</f>
        <v>1</v>
      </c>
      <c r="AE7" s="77">
        <f>InfoUniversidad!AE7</f>
        <v>1</v>
      </c>
      <c r="AF7" s="77">
        <f>InfoUniversidad!AF7</f>
        <v>0</v>
      </c>
      <c r="AG7" s="77">
        <f>InfoUniversidad!AG7</f>
        <v>0</v>
      </c>
      <c r="AH7" s="77">
        <f>InfoUniversidad!AH7</f>
        <v>1</v>
      </c>
      <c r="AI7" s="77">
        <f>InfoUniversidad!AI7</f>
        <v>1</v>
      </c>
      <c r="AJ7" s="77">
        <f>InfoUniversidad!AJ7</f>
        <v>1</v>
      </c>
      <c r="AK7" s="77">
        <f>InfoUniversidad!AK7</f>
        <v>1</v>
      </c>
      <c r="AL7" s="77">
        <f>InfoUniversidad!AL7</f>
        <v>1</v>
      </c>
      <c r="AM7" s="77">
        <f>InfoUniversidad!AM7</f>
        <v>0</v>
      </c>
      <c r="AN7" s="77">
        <f>InfoUniversidad!AN7</f>
        <v>1</v>
      </c>
      <c r="AO7" s="77">
        <f>InfoUniversidad!AO7</f>
        <v>0</v>
      </c>
      <c r="AP7" s="77">
        <f>InfoUniversidad!AP7</f>
        <v>1</v>
      </c>
      <c r="AQ7" s="77">
        <f>InfoUniversidad!AQ7</f>
        <v>1</v>
      </c>
      <c r="AR7" s="77">
        <f>InfoUniversidad!AR7</f>
        <v>1</v>
      </c>
      <c r="AS7" s="77">
        <f>InfoUniversidad!AS7</f>
        <v>1</v>
      </c>
      <c r="AT7" s="77">
        <f>InfoUniversidad!AT7</f>
        <v>1</v>
      </c>
      <c r="AU7" s="77">
        <f>InfoUniversidad!AU7</f>
        <v>0</v>
      </c>
      <c r="AV7" s="77">
        <f>InfoUniversidad!AV7</f>
        <v>1</v>
      </c>
      <c r="AW7" s="77">
        <f>InfoUniversidad!AW7</f>
        <v>0</v>
      </c>
      <c r="AX7" s="77">
        <f>InfoUniversidad!AX7</f>
        <v>0</v>
      </c>
      <c r="AY7" s="77">
        <f>InfoUniversidad!AY7</f>
        <v>0</v>
      </c>
      <c r="AZ7" s="77">
        <f>InfoUniversidad!AZ7</f>
        <v>1</v>
      </c>
      <c r="BA7" s="77">
        <f>InfoUniversidad!BA7</f>
        <v>1</v>
      </c>
      <c r="BB7" s="77">
        <f>InfoUniversidad!BB7</f>
        <v>1</v>
      </c>
      <c r="BC7" s="77">
        <f>InfoUniversidad!BC7</f>
        <v>0</v>
      </c>
      <c r="BD7" s="77">
        <f>InfoUniversidad!BD7</f>
        <v>0</v>
      </c>
      <c r="BE7" s="77">
        <f>InfoUniversidad!BE7</f>
        <v>1</v>
      </c>
      <c r="BF7" s="77">
        <f>InfoUniversidad!BF7</f>
        <v>1</v>
      </c>
      <c r="BG7" s="77">
        <f>InfoUniversidad!BG7</f>
        <v>1</v>
      </c>
      <c r="BH7" s="77">
        <f>InfoUniversidad!BH7</f>
        <v>0</v>
      </c>
      <c r="BI7" s="77">
        <f>InfoUniversidad!BI7</f>
        <v>1</v>
      </c>
      <c r="BJ7" s="77">
        <f>InfoUniversidad!BJ7</f>
        <v>0</v>
      </c>
      <c r="BK7" s="77">
        <f>InfoUniversidad!BK7</f>
        <v>1</v>
      </c>
      <c r="BL7" s="77">
        <f>InfoUniversidad!BL7</f>
        <v>1</v>
      </c>
      <c r="BM7" s="77">
        <f>InfoUniversidad!BM7</f>
        <v>0</v>
      </c>
      <c r="BN7" s="77">
        <f>InfoUniversidad!BN7</f>
        <v>0</v>
      </c>
      <c r="BO7" s="77">
        <f>InfoUniversidad!BO7</f>
        <v>1</v>
      </c>
      <c r="BP7" s="77">
        <f>InfoUniversidad!BP7</f>
        <v>1</v>
      </c>
      <c r="BQ7" s="77">
        <f>InfoUniversidad!BQ7</f>
        <v>0</v>
      </c>
      <c r="BR7" s="77">
        <f>InfoUniversidad!BR7</f>
        <v>0</v>
      </c>
      <c r="BS7" s="77">
        <f>InfoUniversidad!BS7</f>
        <v>1</v>
      </c>
      <c r="BT7" s="77">
        <f>InfoUniversidad!BT7</f>
        <v>1</v>
      </c>
      <c r="BU7" s="77">
        <f>InfoUniversidad!BU7</f>
        <v>1</v>
      </c>
      <c r="BV7" s="77">
        <f>InfoUniversidad!BV7</f>
        <v>0</v>
      </c>
      <c r="BW7" s="77">
        <f>InfoUniversidad!BW7</f>
        <v>1</v>
      </c>
      <c r="BX7" s="77">
        <f>InfoUniversidad!BX7</f>
        <v>0</v>
      </c>
      <c r="BY7" s="77">
        <f>InfoUniversidad!BY7</f>
        <v>1</v>
      </c>
      <c r="BZ7" s="77">
        <f>InfoUniversidad!BZ7</f>
        <v>0</v>
      </c>
      <c r="CA7" s="77">
        <f>InfoUniversidad!CA7</f>
        <v>0</v>
      </c>
      <c r="CB7" s="77">
        <f>InfoUniversidad!CB7</f>
        <v>1</v>
      </c>
    </row>
    <row r="8" spans="2:80" ht="12.75">
      <c r="B8" s="70">
        <f>Pesos!B9</f>
        <v>0</v>
      </c>
      <c r="C8" s="28" t="str">
        <f>Pesos!C9</f>
        <v>Participación CuSL</v>
      </c>
      <c r="D8" s="28" t="str">
        <f>Pesos!D9</f>
        <v>Número de alumnos inscritos en el VI Concurso Universitario de Software Libre (presente año académico)</v>
      </c>
      <c r="E8" s="77">
        <f>(InfoUniversidad!E8-InfoUniversidad!$CD8)/InfoUniversidad!$CE8</f>
        <v>-0.07846684829819071</v>
      </c>
      <c r="F8" s="77">
        <f>(InfoUniversidad!F8-InfoUniversidad!$CD8)/InfoUniversidad!$CE8</f>
        <v>-0.07846684829819071</v>
      </c>
      <c r="G8" s="77">
        <f>(InfoUniversidad!G8-InfoUniversidad!$CD8)/InfoUniversidad!$CE8</f>
        <v>-0.07846684829819071</v>
      </c>
      <c r="H8" s="77">
        <f>(InfoUniversidad!H8-InfoUniversidad!$CD8)/InfoUniversidad!$CE8</f>
        <v>0.21578383282002453</v>
      </c>
      <c r="I8" s="77">
        <f>(InfoUniversidad!I8-InfoUniversidad!$CD8)/InfoUniversidad!$CE8</f>
        <v>-0.37271752941640596</v>
      </c>
      <c r="J8" s="77">
        <f>(InfoUniversidad!J8-InfoUniversidad!$CD8)/InfoUniversidad!$CE8</f>
        <v>-0.37271752941640596</v>
      </c>
      <c r="K8" s="77">
        <f>(InfoUniversidad!K8-InfoUniversidad!$CD8)/InfoUniversidad!$CE8</f>
        <v>-0.37271752941640596</v>
      </c>
      <c r="L8" s="77">
        <f>(InfoUniversidad!L8-InfoUniversidad!$CD8)/InfoUniversidad!$CE8</f>
        <v>-0.37271752941640596</v>
      </c>
      <c r="M8" s="77">
        <f>(InfoUniversidad!M8-InfoUniversidad!$CD8)/InfoUniversidad!$CE8</f>
        <v>-0.37271752941640596</v>
      </c>
      <c r="N8" s="77">
        <f>(InfoUniversidad!N8-InfoUniversidad!$CD8)/InfoUniversidad!$CE8</f>
        <v>-0.37271752941640596</v>
      </c>
      <c r="O8" s="77">
        <f>(InfoUniversidad!O8-InfoUniversidad!$CD8)/InfoUniversidad!$CE8</f>
        <v>-0.37271752941640596</v>
      </c>
      <c r="P8" s="77">
        <f>(InfoUniversidad!P8-InfoUniversidad!$CD8)/InfoUniversidad!$CE8</f>
        <v>3.4525413251203925</v>
      </c>
      <c r="Q8" s="77">
        <f>(InfoUniversidad!Q8-InfoUniversidad!$CD8)/InfoUniversidad!$CE8</f>
        <v>-0.37271752941640596</v>
      </c>
      <c r="R8" s="77">
        <f>(InfoUniversidad!R8-InfoUniversidad!$CD8)/InfoUniversidad!$CE8</f>
        <v>-0.37271752941640596</v>
      </c>
      <c r="S8" s="77">
        <f>(InfoUniversidad!S8-InfoUniversidad!$CD8)/InfoUniversidad!$CE8</f>
        <v>-0.37271752941640596</v>
      </c>
      <c r="T8" s="77">
        <f>(InfoUniversidad!T8-InfoUniversidad!$CD8)/InfoUniversidad!$CE8</f>
        <v>-0.37271752941640596</v>
      </c>
      <c r="U8" s="77">
        <f>(InfoUniversidad!U8-InfoUniversidad!$CD8)/InfoUniversidad!$CE8</f>
        <v>-0.37271752941640596</v>
      </c>
      <c r="V8" s="77">
        <f>(InfoUniversidad!V8-InfoUniversidad!$CD8)/InfoUniversidad!$CE8</f>
        <v>4.041042687356823</v>
      </c>
      <c r="W8" s="77">
        <f>(InfoUniversidad!W8-InfoUniversidad!$CD8)/InfoUniversidad!$CE8</f>
        <v>-0.37271752941640596</v>
      </c>
      <c r="X8" s="77">
        <f>(InfoUniversidad!X8-InfoUniversidad!$CD8)/InfoUniversidad!$CE8</f>
        <v>-0.37271752941640596</v>
      </c>
      <c r="Y8" s="77">
        <f>(InfoUniversidad!Y8-InfoUniversidad!$CD8)/InfoUniversidad!$CE8</f>
        <v>-0.37271752941640596</v>
      </c>
      <c r="Z8" s="77">
        <f>(InfoUniversidad!Z8-InfoUniversidad!$CD8)/InfoUniversidad!$CE8</f>
        <v>-0.07846684829819071</v>
      </c>
      <c r="AA8" s="77">
        <f>(InfoUniversidad!AA8-InfoUniversidad!$CD8)/InfoUniversidad!$CE8</f>
        <v>-0.37271752941640596</v>
      </c>
      <c r="AB8" s="77">
        <f>(InfoUniversidad!AB8-InfoUniversidad!$CD8)/InfoUniversidad!$CE8</f>
        <v>-0.37271752941640596</v>
      </c>
      <c r="AC8" s="77">
        <f>(InfoUniversidad!AC8-InfoUniversidad!$CD8)/InfoUniversidad!$CE8</f>
        <v>-0.37271752941640596</v>
      </c>
      <c r="AD8" s="77">
        <f>(InfoUniversidad!AD8-InfoUniversidad!$CD8)/InfoUniversidad!$CE8</f>
        <v>-0.37271752941640596</v>
      </c>
      <c r="AE8" s="77">
        <f>(InfoUniversidad!AE8-InfoUniversidad!$CD8)/InfoUniversidad!$CE8</f>
        <v>-0.37271752941640596</v>
      </c>
      <c r="AF8" s="77">
        <f>(InfoUniversidad!AF8-InfoUniversidad!$CD8)/InfoUniversidad!$CE8</f>
        <v>-0.37271752941640596</v>
      </c>
      <c r="AG8" s="77">
        <f>(InfoUniversidad!AG8-InfoUniversidad!$CD8)/InfoUniversidad!$CE8</f>
        <v>-0.37271752941640596</v>
      </c>
      <c r="AH8" s="77">
        <f>(InfoUniversidad!AH8-InfoUniversidad!$CD8)/InfoUniversidad!$CE8</f>
        <v>0.5100345139382397</v>
      </c>
      <c r="AI8" s="77">
        <f>(InfoUniversidad!AI8-InfoUniversidad!$CD8)/InfoUniversidad!$CE8</f>
        <v>-0.37271752941640596</v>
      </c>
      <c r="AJ8" s="77">
        <f>(InfoUniversidad!AJ8-InfoUniversidad!$CD8)/InfoUniversidad!$CE8</f>
        <v>4.629544049593253</v>
      </c>
      <c r="AK8" s="77">
        <f>(InfoUniversidad!AK8-InfoUniversidad!$CD8)/InfoUniversidad!$CE8</f>
        <v>0.21578383282002453</v>
      </c>
      <c r="AL8" s="77">
        <f>(InfoUniversidad!AL8-InfoUniversidad!$CD8)/InfoUniversidad!$CE8</f>
        <v>-0.37271752941640596</v>
      </c>
      <c r="AM8" s="77">
        <f>(InfoUniversidad!AM8-InfoUniversidad!$CD8)/InfoUniversidad!$CE8</f>
        <v>-0.37271752941640596</v>
      </c>
      <c r="AN8" s="77">
        <f>(InfoUniversidad!AN8-InfoUniversidad!$CD8)/InfoUniversidad!$CE8</f>
        <v>-0.37271752941640596</v>
      </c>
      <c r="AO8" s="77">
        <f>(InfoUniversidad!AO8-InfoUniversidad!$CD8)/InfoUniversidad!$CE8</f>
        <v>-0.37271752941640596</v>
      </c>
      <c r="AP8" s="77">
        <f>(InfoUniversidad!AP8-InfoUniversidad!$CD8)/InfoUniversidad!$CE8</f>
        <v>-0.37271752941640596</v>
      </c>
      <c r="AQ8" s="77">
        <f>(InfoUniversidad!AQ8-InfoUniversidad!$CD8)/InfoUniversidad!$CE8</f>
        <v>-0.37271752941640596</v>
      </c>
      <c r="AR8" s="77">
        <f>(InfoUniversidad!AR8-InfoUniversidad!$CD8)/InfoUniversidad!$CE8</f>
        <v>1.0985358761746702</v>
      </c>
      <c r="AS8" s="77">
        <f>(InfoUniversidad!AS8-InfoUniversidad!$CD8)/InfoUniversidad!$CE8</f>
        <v>-0.37271752941640596</v>
      </c>
      <c r="AT8" s="77">
        <f>(InfoUniversidad!AT8-InfoUniversidad!$CD8)/InfoUniversidad!$CE8</f>
        <v>0.5100345139382397</v>
      </c>
      <c r="AU8" s="77">
        <f>(InfoUniversidad!AU8-InfoUniversidad!$CD8)/InfoUniversidad!$CE8</f>
        <v>-0.37271752941640596</v>
      </c>
      <c r="AV8" s="77">
        <f>(InfoUniversidad!AV8-InfoUniversidad!$CD8)/InfoUniversidad!$CE8</f>
        <v>-0.07846684829819071</v>
      </c>
      <c r="AW8" s="77">
        <f>(InfoUniversidad!AW8-InfoUniversidad!$CD8)/InfoUniversidad!$CE8</f>
        <v>-0.37271752941640596</v>
      </c>
      <c r="AX8" s="77">
        <f>(InfoUniversidad!AX8-InfoUniversidad!$CD8)/InfoUniversidad!$CE8</f>
        <v>-0.37271752941640596</v>
      </c>
      <c r="AY8" s="77">
        <f>(InfoUniversidad!AY8-InfoUniversidad!$CD8)/InfoUniversidad!$CE8</f>
        <v>-0.37271752941640596</v>
      </c>
      <c r="AZ8" s="77">
        <f>(InfoUniversidad!AZ8-InfoUniversidad!$CD8)/InfoUniversidad!$CE8</f>
        <v>-0.37271752941640596</v>
      </c>
      <c r="BA8" s="77">
        <f>(InfoUniversidad!BA8-InfoUniversidad!$CD8)/InfoUniversidad!$CE8</f>
        <v>1.0985358761746702</v>
      </c>
      <c r="BB8" s="77">
        <f>(InfoUniversidad!BB8-InfoUniversidad!$CD8)/InfoUniversidad!$CE8</f>
        <v>-0.37271752941640596</v>
      </c>
      <c r="BC8" s="77">
        <f>(InfoUniversidad!BC8-InfoUniversidad!$CD8)/InfoUniversidad!$CE8</f>
        <v>-0.37271752941640596</v>
      </c>
      <c r="BD8" s="77">
        <f>(InfoUniversidad!BD8-InfoUniversidad!$CD8)/InfoUniversidad!$CE8</f>
        <v>-0.37271752941640596</v>
      </c>
      <c r="BE8" s="77">
        <f>(InfoUniversidad!BE8-InfoUniversidad!$CD8)/InfoUniversidad!$CE8</f>
        <v>-0.07846684829819071</v>
      </c>
      <c r="BF8" s="77">
        <f>(InfoUniversidad!BF8-InfoUniversidad!$CD8)/InfoUniversidad!$CE8</f>
        <v>-0.37271752941640596</v>
      </c>
      <c r="BG8" s="77">
        <f>(InfoUniversidad!BG8-InfoUniversidad!$CD8)/InfoUniversidad!$CE8</f>
        <v>-0.37271752941640596</v>
      </c>
      <c r="BH8" s="77">
        <f>(InfoUniversidad!BH8-InfoUniversidad!$CD8)/InfoUniversidad!$CE8</f>
        <v>-0.37271752941640596</v>
      </c>
      <c r="BI8" s="77">
        <f>(InfoUniversidad!BI8-InfoUniversidad!$CD8)/InfoUniversidad!$CE8</f>
        <v>-0.07846684829819071</v>
      </c>
      <c r="BJ8" s="77">
        <f>(InfoUniversidad!BJ8-InfoUniversidad!$CD8)/InfoUniversidad!$CE8</f>
        <v>-0.37271752941640596</v>
      </c>
      <c r="BK8" s="77">
        <f>(InfoUniversidad!BK8-InfoUniversidad!$CD8)/InfoUniversidad!$CE8</f>
        <v>-0.07846684829819071</v>
      </c>
      <c r="BL8" s="77">
        <f>(InfoUniversidad!BL8-InfoUniversidad!$CD8)/InfoUniversidad!$CE8</f>
        <v>-0.07846684829819071</v>
      </c>
      <c r="BM8" s="77">
        <f>(InfoUniversidad!BM8-InfoUniversidad!$CD8)/InfoUniversidad!$CE8</f>
        <v>-0.07846684829819071</v>
      </c>
      <c r="BN8" s="77">
        <f>(InfoUniversidad!BN8-InfoUniversidad!$CD8)/InfoUniversidad!$CE8</f>
        <v>-0.37271752941640596</v>
      </c>
      <c r="BO8" s="77">
        <f>(InfoUniversidad!BO8-InfoUniversidad!$CD8)/InfoUniversidad!$CE8</f>
        <v>-0.37271752941640596</v>
      </c>
      <c r="BP8" s="77">
        <f>(InfoUniversidad!BP8-InfoUniversidad!$CD8)/InfoUniversidad!$CE8</f>
        <v>0.21578383282002453</v>
      </c>
      <c r="BQ8" s="77">
        <f>(InfoUniversidad!BQ8-InfoUniversidad!$CD8)/InfoUniversidad!$CE8</f>
        <v>-0.37271752941640596</v>
      </c>
      <c r="BR8" s="77">
        <f>(InfoUniversidad!BR8-InfoUniversidad!$CD8)/InfoUniversidad!$CE8</f>
        <v>-0.37271752941640596</v>
      </c>
      <c r="BS8" s="77">
        <f>(InfoUniversidad!BS8-InfoUniversidad!$CD8)/InfoUniversidad!$CE8</f>
        <v>3.7467920062386075</v>
      </c>
      <c r="BT8" s="77">
        <f>(InfoUniversidad!BT8-InfoUniversidad!$CD8)/InfoUniversidad!$CE8</f>
        <v>-0.37271752941640596</v>
      </c>
      <c r="BU8" s="77">
        <f>(InfoUniversidad!BU8-InfoUniversidad!$CD8)/InfoUniversidad!$CE8</f>
        <v>-0.37271752941640596</v>
      </c>
      <c r="BV8" s="77">
        <f>(InfoUniversidad!BV8-InfoUniversidad!$CD8)/InfoUniversidad!$CE8</f>
        <v>-0.37271752941640596</v>
      </c>
      <c r="BW8" s="77">
        <f>(InfoUniversidad!BW8-InfoUniversidad!$CD8)/InfoUniversidad!$CE8</f>
        <v>-0.07846684829819071</v>
      </c>
      <c r="BX8" s="77">
        <f>(InfoUniversidad!BX8-InfoUniversidad!$CD8)/InfoUniversidad!$CE8</f>
        <v>-0.07846684829819071</v>
      </c>
      <c r="BY8" s="77">
        <f>(InfoUniversidad!BY8-InfoUniversidad!$CD8)/InfoUniversidad!$CE8</f>
        <v>-0.07846684829819071</v>
      </c>
      <c r="BZ8" s="77">
        <f>(InfoUniversidad!BZ8-InfoUniversidad!$CD8)/InfoUniversidad!$CE8</f>
        <v>-0.37271752941640596</v>
      </c>
      <c r="CA8" s="77">
        <f>(InfoUniversidad!CA8-InfoUniversidad!$CD8)/InfoUniversidad!$CE8</f>
        <v>-0.37271752941640596</v>
      </c>
      <c r="CB8" s="77">
        <f>(InfoUniversidad!CB8-InfoUniversidad!$CD8)/InfoUniversidad!$CE8</f>
        <v>0.21578383282002453</v>
      </c>
    </row>
    <row r="9" spans="2:80" ht="12.75">
      <c r="B9" s="70">
        <f>Pesos!B10</f>
        <v>0</v>
      </c>
      <c r="C9" s="28" t="str">
        <f>Pesos!C10</f>
        <v>Participación GsoC</v>
      </c>
      <c r="D9" s="28" t="str">
        <f>Pesos!D10</f>
        <v>Número de alumnos inscritos en el Google Summer of Code del periodo 2005 &amp;mdash; 2010</v>
      </c>
      <c r="E9" s="77">
        <f>(InfoUniversidad!E9-InfoUniversidad!$CD9)/InfoUniversidad!$CE9</f>
        <v>-0.1746867594224754</v>
      </c>
      <c r="F9" s="77">
        <f>(InfoUniversidad!F9-InfoUniversidad!$CD9)/InfoUniversidad!$CE9</f>
        <v>0.1372538824033735</v>
      </c>
      <c r="G9" s="77">
        <f>(InfoUniversidad!G9-InfoUniversidad!$CD9)/InfoUniversidad!$CE9</f>
        <v>0.4491945242292224</v>
      </c>
      <c r="H9" s="77">
        <f>(InfoUniversidad!H9-InfoUniversidad!$CD9)/InfoUniversidad!$CE9</f>
        <v>1.0730758078809202</v>
      </c>
      <c r="I9" s="77">
        <f>(InfoUniversidad!I9-InfoUniversidad!$CD9)/InfoUniversidad!$CE9</f>
        <v>0.1372538824033735</v>
      </c>
      <c r="J9" s="77">
        <f>(InfoUniversidad!J9-InfoUniversidad!$CD9)/InfoUniversidad!$CE9</f>
        <v>-0.4866274012483243</v>
      </c>
      <c r="K9" s="77">
        <f>(InfoUniversidad!K9-InfoUniversidad!$CD9)/InfoUniversidad!$CE9</f>
        <v>-0.4866274012483243</v>
      </c>
      <c r="L9" s="77">
        <f>(InfoUniversidad!L9-InfoUniversidad!$CD9)/InfoUniversidad!$CE9</f>
        <v>-0.4866274012483243</v>
      </c>
      <c r="M9" s="77">
        <f>(InfoUniversidad!M9-InfoUniversidad!$CD9)/InfoUniversidad!$CE9</f>
        <v>-0.4866274012483243</v>
      </c>
      <c r="N9" s="77">
        <f>(InfoUniversidad!N9-InfoUniversidad!$CD9)/InfoUniversidad!$CE9</f>
        <v>-0.4866274012483243</v>
      </c>
      <c r="O9" s="77">
        <f>(InfoUniversidad!O9-InfoUniversidad!$CD9)/InfoUniversidad!$CE9</f>
        <v>0.1372538824033735</v>
      </c>
      <c r="P9" s="77">
        <f>(InfoUniversidad!P9-InfoUniversidad!$CD9)/InfoUniversidad!$CE9</f>
        <v>-0.4866274012483243</v>
      </c>
      <c r="Q9" s="77">
        <f>(InfoUniversidad!Q9-InfoUniversidad!$CD9)/InfoUniversidad!$CE9</f>
        <v>-0.4866274012483243</v>
      </c>
      <c r="R9" s="77">
        <f>(InfoUniversidad!R9-InfoUniversidad!$CD9)/InfoUniversidad!$CE9</f>
        <v>-0.4866274012483243</v>
      </c>
      <c r="S9" s="77">
        <f>(InfoUniversidad!S9-InfoUniversidad!$CD9)/InfoUniversidad!$CE9</f>
        <v>-0.4866274012483243</v>
      </c>
      <c r="T9" s="77">
        <f>(InfoUniversidad!T9-InfoUniversidad!$CD9)/InfoUniversidad!$CE9</f>
        <v>-0.4866274012483243</v>
      </c>
      <c r="U9" s="77">
        <f>(InfoUniversidad!U9-InfoUniversidad!$CD9)/InfoUniversidad!$CE9</f>
        <v>-0.4866274012483243</v>
      </c>
      <c r="V9" s="77">
        <f>(InfoUniversidad!V9-InfoUniversidad!$CD9)/InfoUniversidad!$CE9</f>
        <v>-0.4866274012483243</v>
      </c>
      <c r="W9" s="77">
        <f>(InfoUniversidad!W9-InfoUniversidad!$CD9)/InfoUniversidad!$CE9</f>
        <v>2.008897733358467</v>
      </c>
      <c r="X9" s="77">
        <f>(InfoUniversidad!X9-InfoUniversidad!$CD9)/InfoUniversidad!$CE9</f>
        <v>-0.4866274012483243</v>
      </c>
      <c r="Y9" s="77">
        <f>(InfoUniversidad!Y9-InfoUniversidad!$CD9)/InfoUniversidad!$CE9</f>
        <v>-0.4866274012483243</v>
      </c>
      <c r="Z9" s="77">
        <f>(InfoUniversidad!Z9-InfoUniversidad!$CD9)/InfoUniversidad!$CE9</f>
        <v>0.7611351660550714</v>
      </c>
      <c r="AA9" s="77">
        <f>(InfoUniversidad!AA9-InfoUniversidad!$CD9)/InfoUniversidad!$CE9</f>
        <v>0.1372538824033735</v>
      </c>
      <c r="AB9" s="77">
        <f>(InfoUniversidad!AB9-InfoUniversidad!$CD9)/InfoUniversidad!$CE9</f>
        <v>-0.4866274012483243</v>
      </c>
      <c r="AC9" s="77">
        <f>(InfoUniversidad!AC9-InfoUniversidad!$CD9)/InfoUniversidad!$CE9</f>
        <v>-0.4866274012483243</v>
      </c>
      <c r="AD9" s="77">
        <f>(InfoUniversidad!AD9-InfoUniversidad!$CD9)/InfoUniversidad!$CE9</f>
        <v>-0.4866274012483243</v>
      </c>
      <c r="AE9" s="77">
        <f>(InfoUniversidad!AE9-InfoUniversidad!$CD9)/InfoUniversidad!$CE9</f>
        <v>0.7611351660550714</v>
      </c>
      <c r="AF9" s="77">
        <f>(InfoUniversidad!AF9-InfoUniversidad!$CD9)/InfoUniversidad!$CE9</f>
        <v>-0.4866274012483243</v>
      </c>
      <c r="AG9" s="77">
        <f>(InfoUniversidad!AG9-InfoUniversidad!$CD9)/InfoUniversidad!$CE9</f>
        <v>-0.4866274012483243</v>
      </c>
      <c r="AH9" s="77">
        <f>(InfoUniversidad!AH9-InfoUniversidad!$CD9)/InfoUniversidad!$CE9</f>
        <v>-0.4866274012483243</v>
      </c>
      <c r="AI9" s="77">
        <f>(InfoUniversidad!AI9-InfoUniversidad!$CD9)/InfoUniversidad!$CE9</f>
        <v>-0.1746867594224754</v>
      </c>
      <c r="AJ9" s="77">
        <f>(InfoUniversidad!AJ9-InfoUniversidad!$CD9)/InfoUniversidad!$CE9</f>
        <v>0.7611351660550714</v>
      </c>
      <c r="AK9" s="77">
        <f>(InfoUniversidad!AK9-InfoUniversidad!$CD9)/InfoUniversidad!$CE9</f>
        <v>-0.4866274012483243</v>
      </c>
      <c r="AL9" s="77">
        <f>(InfoUniversidad!AL9-InfoUniversidad!$CD9)/InfoUniversidad!$CE9</f>
        <v>-0.4866274012483243</v>
      </c>
      <c r="AM9" s="77">
        <f>(InfoUniversidad!AM9-InfoUniversidad!$CD9)/InfoUniversidad!$CE9</f>
        <v>-0.4866274012483243</v>
      </c>
      <c r="AN9" s="77">
        <f>(InfoUniversidad!AN9-InfoUniversidad!$CD9)/InfoUniversidad!$CE9</f>
        <v>-0.4866274012483243</v>
      </c>
      <c r="AO9" s="77">
        <f>(InfoUniversidad!AO9-InfoUniversidad!$CD9)/InfoUniversidad!$CE9</f>
        <v>-0.4866274012483243</v>
      </c>
      <c r="AP9" s="77">
        <f>(InfoUniversidad!AP9-InfoUniversidad!$CD9)/InfoUniversidad!$CE9</f>
        <v>-0.4866274012483243</v>
      </c>
      <c r="AQ9" s="77">
        <f>(InfoUniversidad!AQ9-InfoUniversidad!$CD9)/InfoUniversidad!$CE9</f>
        <v>0.1372538824033735</v>
      </c>
      <c r="AR9" s="77">
        <f>(InfoUniversidad!AR9-InfoUniversidad!$CD9)/InfoUniversidad!$CE9</f>
        <v>-0.1746867594224754</v>
      </c>
      <c r="AS9" s="77">
        <f>(InfoUniversidad!AS9-InfoUniversidad!$CD9)/InfoUniversidad!$CE9</f>
        <v>-0.1746867594224754</v>
      </c>
      <c r="AT9" s="77">
        <f>(InfoUniversidad!AT9-InfoUniversidad!$CD9)/InfoUniversidad!$CE9</f>
        <v>-0.4866274012483243</v>
      </c>
      <c r="AU9" s="77">
        <f>(InfoUniversidad!AU9-InfoUniversidad!$CD9)/InfoUniversidad!$CE9</f>
        <v>-0.4866274012483243</v>
      </c>
      <c r="AV9" s="77">
        <f>(InfoUniversidad!AV9-InfoUniversidad!$CD9)/InfoUniversidad!$CE9</f>
        <v>0.4491945242292224</v>
      </c>
      <c r="AW9" s="77">
        <f>(InfoUniversidad!AW9-InfoUniversidad!$CD9)/InfoUniversidad!$CE9</f>
        <v>-0.4866274012483243</v>
      </c>
      <c r="AX9" s="77">
        <f>(InfoUniversidad!AX9-InfoUniversidad!$CD9)/InfoUniversidad!$CE9</f>
        <v>-0.1746867594224754</v>
      </c>
      <c r="AY9" s="77">
        <f>(InfoUniversidad!AY9-InfoUniversidad!$CD9)/InfoUniversidad!$CE9</f>
        <v>-0.4866274012483243</v>
      </c>
      <c r="AZ9" s="77">
        <f>(InfoUniversidad!AZ9-InfoUniversidad!$CD9)/InfoUniversidad!$CE9</f>
        <v>-0.4866274012483243</v>
      </c>
      <c r="BA9" s="77">
        <f>(InfoUniversidad!BA9-InfoUniversidad!$CD9)/InfoUniversidad!$CE9</f>
        <v>1.385016449706769</v>
      </c>
      <c r="BB9" s="77">
        <f>(InfoUniversidad!BB9-InfoUniversidad!$CD9)/InfoUniversidad!$CE9</f>
        <v>-0.4866274012483243</v>
      </c>
      <c r="BC9" s="77">
        <f>(InfoUniversidad!BC9-InfoUniversidad!$CD9)/InfoUniversidad!$CE9</f>
        <v>-0.1746867594224754</v>
      </c>
      <c r="BD9" s="77">
        <f>(InfoUniversidad!BD9-InfoUniversidad!$CD9)/InfoUniversidad!$CE9</f>
        <v>-0.4866274012483243</v>
      </c>
      <c r="BE9" s="77">
        <f>(InfoUniversidad!BE9-InfoUniversidad!$CD9)/InfoUniversidad!$CE9</f>
        <v>-0.1746867594224754</v>
      </c>
      <c r="BF9" s="77">
        <f>(InfoUniversidad!BF9-InfoUniversidad!$CD9)/InfoUniversidad!$CE9</f>
        <v>2.6327790170101646</v>
      </c>
      <c r="BG9" s="77">
        <f>(InfoUniversidad!BG9-InfoUniversidad!$CD9)/InfoUniversidad!$CE9</f>
        <v>5.752185435268654</v>
      </c>
      <c r="BH9" s="77">
        <f>(InfoUniversidad!BH9-InfoUniversidad!$CD9)/InfoUniversidad!$CE9</f>
        <v>-0.4866274012483243</v>
      </c>
      <c r="BI9" s="77">
        <f>(InfoUniversidad!BI9-InfoUniversidad!$CD9)/InfoUniversidad!$CE9</f>
        <v>-0.4866274012483243</v>
      </c>
      <c r="BJ9" s="77">
        <f>(InfoUniversidad!BJ9-InfoUniversidad!$CD9)/InfoUniversidad!$CE9</f>
        <v>1.0730758078809202</v>
      </c>
      <c r="BK9" s="77">
        <f>(InfoUniversidad!BK9-InfoUniversidad!$CD9)/InfoUniversidad!$CE9</f>
        <v>-0.1746867594224754</v>
      </c>
      <c r="BL9" s="77">
        <f>(InfoUniversidad!BL9-InfoUniversidad!$CD9)/InfoUniversidad!$CE9</f>
        <v>-0.4866274012483243</v>
      </c>
      <c r="BM9" s="77">
        <f>(InfoUniversidad!BM9-InfoUniversidad!$CD9)/InfoUniversidad!$CE9</f>
        <v>-0.4866274012483243</v>
      </c>
      <c r="BN9" s="77">
        <f>(InfoUniversidad!BN9-InfoUniversidad!$CD9)/InfoUniversidad!$CE9</f>
        <v>-0.4866274012483243</v>
      </c>
      <c r="BO9" s="77">
        <f>(InfoUniversidad!BO9-InfoUniversidad!$CD9)/InfoUniversidad!$CE9</f>
        <v>1.696957091532618</v>
      </c>
      <c r="BP9" s="77">
        <f>(InfoUniversidad!BP9-InfoUniversidad!$CD9)/InfoUniversidad!$CE9</f>
        <v>0.1372538824033735</v>
      </c>
      <c r="BQ9" s="77">
        <f>(InfoUniversidad!BQ9-InfoUniversidad!$CD9)/InfoUniversidad!$CE9</f>
        <v>-0.4866274012483243</v>
      </c>
      <c r="BR9" s="77">
        <f>(InfoUniversidad!BR9-InfoUniversidad!$CD9)/InfoUniversidad!$CE9</f>
        <v>-0.4866274012483243</v>
      </c>
      <c r="BS9" s="77">
        <f>(InfoUniversidad!BS9-InfoUniversidad!$CD9)/InfoUniversidad!$CE9</f>
        <v>2.6327790170101646</v>
      </c>
      <c r="BT9" s="77">
        <f>(InfoUniversidad!BT9-InfoUniversidad!$CD9)/InfoUniversidad!$CE9</f>
        <v>-0.4866274012483243</v>
      </c>
      <c r="BU9" s="77">
        <f>(InfoUniversidad!BU9-InfoUniversidad!$CD9)/InfoUniversidad!$CE9</f>
        <v>-0.4866274012483243</v>
      </c>
      <c r="BV9" s="77">
        <f>(InfoUniversidad!BV9-InfoUniversidad!$CD9)/InfoUniversidad!$CE9</f>
        <v>-0.4866274012483243</v>
      </c>
      <c r="BW9" s="77">
        <f>(InfoUniversidad!BW9-InfoUniversidad!$CD9)/InfoUniversidad!$CE9</f>
        <v>-0.1746867594224754</v>
      </c>
      <c r="BX9" s="77">
        <f>(InfoUniversidad!BX9-InfoUniversidad!$CD9)/InfoUniversidad!$CE9</f>
        <v>0.1372538824033735</v>
      </c>
      <c r="BY9" s="77">
        <f>(InfoUniversidad!BY9-InfoUniversidad!$CD9)/InfoUniversidad!$CE9</f>
        <v>-0.1746867594224754</v>
      </c>
      <c r="BZ9" s="77">
        <f>(InfoUniversidad!BZ9-InfoUniversidad!$CD9)/InfoUniversidad!$CE9</f>
        <v>-0.4866274012483243</v>
      </c>
      <c r="CA9" s="77">
        <f>(InfoUniversidad!CA9-InfoUniversidad!$CD9)/InfoUniversidad!$CE9</f>
        <v>-0.4866274012483243</v>
      </c>
      <c r="CB9" s="77">
        <f>(InfoUniversidad!CB9-InfoUniversidad!$CD9)/InfoUniversidad!$CE9</f>
        <v>1.696957091532618</v>
      </c>
    </row>
    <row r="10" spans="2:80" ht="12.75">
      <c r="B10" s="70" t="str">
        <f>Pesos!B11</f>
        <v>Docencia</v>
      </c>
      <c r="C10" s="28" t="str">
        <f>Pesos!C11</f>
        <v>Titulaciones en software libre</v>
      </c>
      <c r="D10" s="28" t="str">
        <f>Pesos!D11</f>
        <v>Número de programas de estudios especializados en del software libre en el presente curso académico</v>
      </c>
      <c r="E10" s="77">
        <f>(InfoUniversidad!E10-InfoUniversidad!$CD10)/InfoUniversidad!$CE10</f>
        <v>-0.5129891760425773</v>
      </c>
      <c r="F10" s="77">
        <f>(InfoUniversidad!F10-InfoUniversidad!$CD10)/InfoUniversidad!$CE10</f>
        <v>-0.5129891760425773</v>
      </c>
      <c r="G10" s="77">
        <f>(InfoUniversidad!G10-InfoUniversidad!$CD10)/InfoUniversidad!$CE10</f>
        <v>1.923709410159665</v>
      </c>
      <c r="H10" s="77">
        <f>(InfoUniversidad!H10-InfoUniversidad!$CD10)/InfoUniversidad!$CE10</f>
        <v>-0.5129891760425773</v>
      </c>
      <c r="I10" s="77">
        <f>(InfoUniversidad!I10-InfoUniversidad!$CD10)/InfoUniversidad!$CE10</f>
        <v>1.923709410159665</v>
      </c>
      <c r="J10" s="77">
        <f>(InfoUniversidad!J10-InfoUniversidad!$CD10)/InfoUniversidad!$CE10</f>
        <v>-0.5129891760425773</v>
      </c>
      <c r="K10" s="77">
        <f>(InfoUniversidad!K10-InfoUniversidad!$CD10)/InfoUniversidad!$CE10</f>
        <v>-0.5129891760425773</v>
      </c>
      <c r="L10" s="77">
        <f>(InfoUniversidad!L10-InfoUniversidad!$CD10)/InfoUniversidad!$CE10</f>
        <v>1.923709410159665</v>
      </c>
      <c r="M10" s="77">
        <f>(InfoUniversidad!M10-InfoUniversidad!$CD10)/InfoUniversidad!$CE10</f>
        <v>-0.5129891760425773</v>
      </c>
      <c r="N10" s="77">
        <f>(InfoUniversidad!N10-InfoUniversidad!$CD10)/InfoUniversidad!$CE10</f>
        <v>-0.5129891760425773</v>
      </c>
      <c r="O10" s="77">
        <f>(InfoUniversidad!O10-InfoUniversidad!$CD10)/InfoUniversidad!$CE10</f>
        <v>-0.5129891760425773</v>
      </c>
      <c r="P10" s="77">
        <f>(InfoUniversidad!P10-InfoUniversidad!$CD10)/InfoUniversidad!$CE10</f>
        <v>-0.5129891760425773</v>
      </c>
      <c r="Q10" s="77">
        <f>(InfoUniversidad!Q10-InfoUniversidad!$CD10)/InfoUniversidad!$CE10</f>
        <v>-0.5129891760425773</v>
      </c>
      <c r="R10" s="77">
        <f>(InfoUniversidad!R10-InfoUniversidad!$CD10)/InfoUniversidad!$CE10</f>
        <v>-0.5129891760425773</v>
      </c>
      <c r="S10" s="77">
        <f>(InfoUniversidad!S10-InfoUniversidad!$CD10)/InfoUniversidad!$CE10</f>
        <v>-0.5129891760425773</v>
      </c>
      <c r="T10" s="77">
        <f>(InfoUniversidad!T10-InfoUniversidad!$CD10)/InfoUniversidad!$CE10</f>
        <v>-0.5129891760425773</v>
      </c>
      <c r="U10" s="77">
        <f>(InfoUniversidad!U10-InfoUniversidad!$CD10)/InfoUniversidad!$CE10</f>
        <v>-0.5129891760425773</v>
      </c>
      <c r="V10" s="77">
        <f>(InfoUniversidad!V10-InfoUniversidad!$CD10)/InfoUniversidad!$CE10</f>
        <v>-0.5129891760425773</v>
      </c>
      <c r="W10" s="77">
        <f>(InfoUniversidad!W10-InfoUniversidad!$CD10)/InfoUniversidad!$CE10</f>
        <v>1.923709410159665</v>
      </c>
      <c r="X10" s="77">
        <f>(InfoUniversidad!X10-InfoUniversidad!$CD10)/InfoUniversidad!$CE10</f>
        <v>-0.5129891760425773</v>
      </c>
      <c r="Y10" s="77">
        <f>(InfoUniversidad!Y10-InfoUniversidad!$CD10)/InfoUniversidad!$CE10</f>
        <v>-0.5129891760425773</v>
      </c>
      <c r="Z10" s="77">
        <f>(InfoUniversidad!Z10-InfoUniversidad!$CD10)/InfoUniversidad!$CE10</f>
        <v>-0.5129891760425773</v>
      </c>
      <c r="AA10" s="77">
        <f>(InfoUniversidad!AA10-InfoUniversidad!$CD10)/InfoUniversidad!$CE10</f>
        <v>-0.5129891760425773</v>
      </c>
      <c r="AB10" s="77">
        <f>(InfoUniversidad!AB10-InfoUniversidad!$CD10)/InfoUniversidad!$CE10</f>
        <v>-0.5129891760425773</v>
      </c>
      <c r="AC10" s="77">
        <f>(InfoUniversidad!AC10-InfoUniversidad!$CD10)/InfoUniversidad!$CE10</f>
        <v>-0.5129891760425773</v>
      </c>
      <c r="AD10" s="77">
        <f>(InfoUniversidad!AD10-InfoUniversidad!$CD10)/InfoUniversidad!$CE10</f>
        <v>1.923709410159665</v>
      </c>
      <c r="AE10" s="77">
        <f>(InfoUniversidad!AE10-InfoUniversidad!$CD10)/InfoUniversidad!$CE10</f>
        <v>1.923709410159665</v>
      </c>
      <c r="AF10" s="77">
        <f>(InfoUniversidad!AF10-InfoUniversidad!$CD10)/InfoUniversidad!$CE10</f>
        <v>-0.5129891760425773</v>
      </c>
      <c r="AG10" s="77">
        <f>(InfoUniversidad!AG10-InfoUniversidad!$CD10)/InfoUniversidad!$CE10</f>
        <v>-0.5129891760425773</v>
      </c>
      <c r="AH10" s="77">
        <f>(InfoUniversidad!AH10-InfoUniversidad!$CD10)/InfoUniversidad!$CE10</f>
        <v>1.923709410159665</v>
      </c>
      <c r="AI10" s="77">
        <f>(InfoUniversidad!AI10-InfoUniversidad!$CD10)/InfoUniversidad!$CE10</f>
        <v>-0.5129891760425773</v>
      </c>
      <c r="AJ10" s="77">
        <f>(InfoUniversidad!AJ10-InfoUniversidad!$CD10)/InfoUniversidad!$CE10</f>
        <v>-0.5129891760425773</v>
      </c>
      <c r="AK10" s="77">
        <f>(InfoUniversidad!AK10-InfoUniversidad!$CD10)/InfoUniversidad!$CE10</f>
        <v>-0.5129891760425773</v>
      </c>
      <c r="AL10" s="77">
        <f>(InfoUniversidad!AL10-InfoUniversidad!$CD10)/InfoUniversidad!$CE10</f>
        <v>-0.5129891760425773</v>
      </c>
      <c r="AM10" s="77">
        <f>(InfoUniversidad!AM10-InfoUniversidad!$CD10)/InfoUniversidad!$CE10</f>
        <v>-0.5129891760425773</v>
      </c>
      <c r="AN10" s="77">
        <f>(InfoUniversidad!AN10-InfoUniversidad!$CD10)/InfoUniversidad!$CE10</f>
        <v>-0.5129891760425773</v>
      </c>
      <c r="AO10" s="77">
        <f>(InfoUniversidad!AO10-InfoUniversidad!$CD10)/InfoUniversidad!$CE10</f>
        <v>-0.5129891760425773</v>
      </c>
      <c r="AP10" s="77">
        <f>(InfoUniversidad!AP10-InfoUniversidad!$CD10)/InfoUniversidad!$CE10</f>
        <v>-0.5129891760425773</v>
      </c>
      <c r="AQ10" s="77">
        <f>(InfoUniversidad!AQ10-InfoUniversidad!$CD10)/InfoUniversidad!$CE10</f>
        <v>1.923709410159665</v>
      </c>
      <c r="AR10" s="77">
        <f>(InfoUniversidad!AR10-InfoUniversidad!$CD10)/InfoUniversidad!$CE10</f>
        <v>-0.5129891760425773</v>
      </c>
      <c r="AS10" s="77">
        <f>(InfoUniversidad!AS10-InfoUniversidad!$CD10)/InfoUniversidad!$CE10</f>
        <v>1.923709410159665</v>
      </c>
      <c r="AT10" s="77">
        <f>(InfoUniversidad!AT10-InfoUniversidad!$CD10)/InfoUniversidad!$CE10</f>
        <v>-0.5129891760425773</v>
      </c>
      <c r="AU10" s="77">
        <f>(InfoUniversidad!AU10-InfoUniversidad!$CD10)/InfoUniversidad!$CE10</f>
        <v>-0.5129891760425773</v>
      </c>
      <c r="AV10" s="77">
        <f>(InfoUniversidad!AV10-InfoUniversidad!$CD10)/InfoUniversidad!$CE10</f>
        <v>-0.5129891760425773</v>
      </c>
      <c r="AW10" s="77">
        <f>(InfoUniversidad!AW10-InfoUniversidad!$CD10)/InfoUniversidad!$CE10</f>
        <v>-0.5129891760425773</v>
      </c>
      <c r="AX10" s="77">
        <f>(InfoUniversidad!AX10-InfoUniversidad!$CD10)/InfoUniversidad!$CE10</f>
        <v>-0.5129891760425773</v>
      </c>
      <c r="AY10" s="77">
        <f>(InfoUniversidad!AY10-InfoUniversidad!$CD10)/InfoUniversidad!$CE10</f>
        <v>-0.5129891760425773</v>
      </c>
      <c r="AZ10" s="77">
        <f>(InfoUniversidad!AZ10-InfoUniversidad!$CD10)/InfoUniversidad!$CE10</f>
        <v>-0.5129891760425773</v>
      </c>
      <c r="BA10" s="77">
        <f>(InfoUniversidad!BA10-InfoUniversidad!$CD10)/InfoUniversidad!$CE10</f>
        <v>1.923709410159665</v>
      </c>
      <c r="BB10" s="77">
        <f>(InfoUniversidad!BB10-InfoUniversidad!$CD10)/InfoUniversidad!$CE10</f>
        <v>-0.5129891760425773</v>
      </c>
      <c r="BC10" s="77">
        <f>(InfoUniversidad!BC10-InfoUniversidad!$CD10)/InfoUniversidad!$CE10</f>
        <v>-0.5129891760425773</v>
      </c>
      <c r="BD10" s="77">
        <f>(InfoUniversidad!BD10-InfoUniversidad!$CD10)/InfoUniversidad!$CE10</f>
        <v>-0.5129891760425773</v>
      </c>
      <c r="BE10" s="77">
        <f>(InfoUniversidad!BE10-InfoUniversidad!$CD10)/InfoUniversidad!$CE10</f>
        <v>-0.5129891760425773</v>
      </c>
      <c r="BF10" s="77">
        <f>(InfoUniversidad!BF10-InfoUniversidad!$CD10)/InfoUniversidad!$CE10</f>
        <v>1.923709410159665</v>
      </c>
      <c r="BG10" s="77">
        <f>(InfoUniversidad!BG10-InfoUniversidad!$CD10)/InfoUniversidad!$CE10</f>
        <v>-0.5129891760425773</v>
      </c>
      <c r="BH10" s="77">
        <f>(InfoUniversidad!BH10-InfoUniversidad!$CD10)/InfoUniversidad!$CE10</f>
        <v>1.923709410159665</v>
      </c>
      <c r="BI10" s="77">
        <f>(InfoUniversidad!BI10-InfoUniversidad!$CD10)/InfoUniversidad!$CE10</f>
        <v>-0.5129891760425773</v>
      </c>
      <c r="BJ10" s="77">
        <f>(InfoUniversidad!BJ10-InfoUniversidad!$CD10)/InfoUniversidad!$CE10</f>
        <v>-0.5129891760425773</v>
      </c>
      <c r="BK10" s="77">
        <f>(InfoUniversidad!BK10-InfoUniversidad!$CD10)/InfoUniversidad!$CE10</f>
        <v>1.923709410159665</v>
      </c>
      <c r="BL10" s="77">
        <f>(InfoUniversidad!BL10-InfoUniversidad!$CD10)/InfoUniversidad!$CE10</f>
        <v>-0.5129891760425773</v>
      </c>
      <c r="BM10" s="77">
        <f>(InfoUniversidad!BM10-InfoUniversidad!$CD10)/InfoUniversidad!$CE10</f>
        <v>-0.5129891760425773</v>
      </c>
      <c r="BN10" s="77">
        <f>(InfoUniversidad!BN10-InfoUniversidad!$CD10)/InfoUniversidad!$CE10</f>
        <v>-0.5129891760425773</v>
      </c>
      <c r="BO10" s="77">
        <f>(InfoUniversidad!BO10-InfoUniversidad!$CD10)/InfoUniversidad!$CE10</f>
        <v>-0.5129891760425773</v>
      </c>
      <c r="BP10" s="77">
        <f>(InfoUniversidad!BP10-InfoUniversidad!$CD10)/InfoUniversidad!$CE10</f>
        <v>1.923709410159665</v>
      </c>
      <c r="BQ10" s="77">
        <f>(InfoUniversidad!BQ10-InfoUniversidad!$CD10)/InfoUniversidad!$CE10</f>
        <v>-0.5129891760425773</v>
      </c>
      <c r="BR10" s="77">
        <f>(InfoUniversidad!BR10-InfoUniversidad!$CD10)/InfoUniversidad!$CE10</f>
        <v>-0.5129891760425773</v>
      </c>
      <c r="BS10" s="77">
        <f>(InfoUniversidad!BS10-InfoUniversidad!$CD10)/InfoUniversidad!$CE10</f>
        <v>1.923709410159665</v>
      </c>
      <c r="BT10" s="77">
        <f>(InfoUniversidad!BT10-InfoUniversidad!$CD10)/InfoUniversidad!$CE10</f>
        <v>-0.5129891760425773</v>
      </c>
      <c r="BU10" s="77">
        <f>(InfoUniversidad!BU10-InfoUniversidad!$CD10)/InfoUniversidad!$CE10</f>
        <v>-0.5129891760425773</v>
      </c>
      <c r="BV10" s="77">
        <f>(InfoUniversidad!BV10-InfoUniversidad!$CD10)/InfoUniversidad!$CE10</f>
        <v>-0.5129891760425773</v>
      </c>
      <c r="BW10" s="77">
        <f>(InfoUniversidad!BW10-InfoUniversidad!$CD10)/InfoUniversidad!$CE10</f>
        <v>-0.5129891760425773</v>
      </c>
      <c r="BX10" s="77">
        <f>(InfoUniversidad!BX10-InfoUniversidad!$CD10)/InfoUniversidad!$CE10</f>
        <v>1.923709410159665</v>
      </c>
      <c r="BY10" s="77">
        <f>(InfoUniversidad!BY10-InfoUniversidad!$CD10)/InfoUniversidad!$CE10</f>
        <v>-0.5129891760425773</v>
      </c>
      <c r="BZ10" s="77">
        <f>(InfoUniversidad!BZ10-InfoUniversidad!$CD10)/InfoUniversidad!$CE10</f>
        <v>-0.5129891760425773</v>
      </c>
      <c r="CA10" s="77">
        <f>(InfoUniversidad!CA10-InfoUniversidad!$CD10)/InfoUniversidad!$CE10</f>
        <v>-0.5129891760425773</v>
      </c>
      <c r="CB10" s="77">
        <f>(InfoUniversidad!CB10-InfoUniversidad!$CD10)/InfoUniversidad!$CE10</f>
        <v>-0.5129891760425773</v>
      </c>
    </row>
    <row r="11" spans="2:80" ht="12.75">
      <c r="B11" s="70">
        <f>Pesos!B12</f>
        <v>0</v>
      </c>
      <c r="C11" s="28" t="str">
        <f>Pesos!C12</f>
        <v>Apoyo técnico</v>
      </c>
      <c r="D11" s="28" t="str">
        <f>Pesos!D12</f>
        <v>¿Existe un equipo técnico que ayuda a usar/instalar SOS libres o herramientas de SL a la comunidad universitaria?</v>
      </c>
      <c r="E11" s="77">
        <f>InfoUniversidad!E11</f>
        <v>0</v>
      </c>
      <c r="F11" s="77">
        <f>InfoUniversidad!F11</f>
        <v>1</v>
      </c>
      <c r="G11" s="77">
        <f>InfoUniversidad!G11</f>
        <v>0</v>
      </c>
      <c r="H11" s="77">
        <f>InfoUniversidad!H11</f>
        <v>0</v>
      </c>
      <c r="I11" s="77">
        <f>InfoUniversidad!I11</f>
        <v>0</v>
      </c>
      <c r="J11" s="77">
        <f>InfoUniversidad!J11</f>
        <v>0</v>
      </c>
      <c r="K11" s="77">
        <f>InfoUniversidad!K11</f>
        <v>0</v>
      </c>
      <c r="L11" s="77">
        <f>InfoUniversidad!L11</f>
        <v>1</v>
      </c>
      <c r="M11" s="77">
        <f>InfoUniversidad!M11</f>
        <v>0</v>
      </c>
      <c r="N11" s="77">
        <f>InfoUniversidad!N11</f>
        <v>0</v>
      </c>
      <c r="O11" s="77">
        <f>InfoUniversidad!O11</f>
        <v>1</v>
      </c>
      <c r="P11" s="77">
        <f>InfoUniversidad!P11</f>
        <v>1</v>
      </c>
      <c r="Q11" s="77">
        <f>InfoUniversidad!Q11</f>
        <v>0</v>
      </c>
      <c r="R11" s="77">
        <f>InfoUniversidad!R11</f>
        <v>0</v>
      </c>
      <c r="S11" s="77">
        <f>InfoUniversidad!S11</f>
        <v>0</v>
      </c>
      <c r="T11" s="77">
        <f>InfoUniversidad!T11</f>
        <v>0</v>
      </c>
      <c r="U11" s="77">
        <f>InfoUniversidad!U11</f>
        <v>0</v>
      </c>
      <c r="V11" s="77">
        <f>InfoUniversidad!V11</f>
        <v>0</v>
      </c>
      <c r="W11" s="77">
        <f>InfoUniversidad!W11</f>
        <v>0</v>
      </c>
      <c r="X11" s="77">
        <f>InfoUniversidad!X11</f>
        <v>0</v>
      </c>
      <c r="Y11" s="77">
        <f>InfoUniversidad!Y11</f>
        <v>0</v>
      </c>
      <c r="Z11" s="77">
        <f>InfoUniversidad!Z11</f>
        <v>1</v>
      </c>
      <c r="AA11" s="77">
        <f>InfoUniversidad!AA11</f>
        <v>0</v>
      </c>
      <c r="AB11" s="77">
        <f>InfoUniversidad!AB11</f>
        <v>1</v>
      </c>
      <c r="AC11" s="77">
        <f>InfoUniversidad!AC11</f>
        <v>0</v>
      </c>
      <c r="AD11" s="77">
        <f>InfoUniversidad!AD11</f>
        <v>0</v>
      </c>
      <c r="AE11" s="77">
        <f>InfoUniversidad!AE11</f>
        <v>0</v>
      </c>
      <c r="AF11" s="77">
        <f>InfoUniversidad!AF11</f>
        <v>0</v>
      </c>
      <c r="AG11" s="77">
        <f>InfoUniversidad!AG11</f>
        <v>0</v>
      </c>
      <c r="AH11" s="77">
        <f>InfoUniversidad!AH11</f>
        <v>1</v>
      </c>
      <c r="AI11" s="77">
        <f>InfoUniversidad!AI11</f>
        <v>0</v>
      </c>
      <c r="AJ11" s="77">
        <f>InfoUniversidad!AJ11</f>
        <v>1</v>
      </c>
      <c r="AK11" s="77">
        <f>InfoUniversidad!AK11</f>
        <v>1</v>
      </c>
      <c r="AL11" s="77">
        <f>InfoUniversidad!AL11</f>
        <v>0</v>
      </c>
      <c r="AM11" s="77">
        <f>InfoUniversidad!AM11</f>
        <v>0</v>
      </c>
      <c r="AN11" s="77">
        <f>InfoUniversidad!AN11</f>
        <v>0</v>
      </c>
      <c r="AO11" s="77">
        <f>InfoUniversidad!AO11</f>
        <v>0</v>
      </c>
      <c r="AP11" s="77">
        <f>InfoUniversidad!AP11</f>
        <v>0</v>
      </c>
      <c r="AQ11" s="77">
        <f>InfoUniversidad!AQ11</f>
        <v>0</v>
      </c>
      <c r="AR11" s="77">
        <f>InfoUniversidad!AR11</f>
        <v>1</v>
      </c>
      <c r="AS11" s="77">
        <f>InfoUniversidad!AS11</f>
        <v>1</v>
      </c>
      <c r="AT11" s="77">
        <f>InfoUniversidad!AT11</f>
        <v>0</v>
      </c>
      <c r="AU11" s="77">
        <f>InfoUniversidad!AU11</f>
        <v>0</v>
      </c>
      <c r="AV11" s="77">
        <f>InfoUniversidad!AV11</f>
        <v>0</v>
      </c>
      <c r="AW11" s="77">
        <f>InfoUniversidad!AW11</f>
        <v>0</v>
      </c>
      <c r="AX11" s="77">
        <f>InfoUniversidad!AX11</f>
        <v>0</v>
      </c>
      <c r="AY11" s="77">
        <f>InfoUniversidad!AY11</f>
        <v>0</v>
      </c>
      <c r="AZ11" s="77">
        <f>InfoUniversidad!AZ11</f>
        <v>0</v>
      </c>
      <c r="BA11" s="77">
        <f>InfoUniversidad!BA11</f>
        <v>0</v>
      </c>
      <c r="BB11" s="77">
        <f>InfoUniversidad!BB11</f>
        <v>0</v>
      </c>
      <c r="BC11" s="77">
        <f>InfoUniversidad!BC11</f>
        <v>0</v>
      </c>
      <c r="BD11" s="77">
        <f>InfoUniversidad!BD11</f>
        <v>0</v>
      </c>
      <c r="BE11" s="77">
        <f>InfoUniversidad!BE11</f>
        <v>0</v>
      </c>
      <c r="BF11" s="77">
        <f>InfoUniversidad!BF11</f>
        <v>0</v>
      </c>
      <c r="BG11" s="77">
        <f>InfoUniversidad!BG11</f>
        <v>1</v>
      </c>
      <c r="BH11" s="77">
        <f>InfoUniversidad!BH11</f>
        <v>0</v>
      </c>
      <c r="BI11" s="77">
        <f>InfoUniversidad!BI11</f>
        <v>1</v>
      </c>
      <c r="BJ11" s="77">
        <f>InfoUniversidad!BJ11</f>
        <v>0</v>
      </c>
      <c r="BK11" s="77">
        <f>InfoUniversidad!BK11</f>
        <v>0</v>
      </c>
      <c r="BL11" s="77">
        <f>InfoUniversidad!BL11</f>
        <v>0</v>
      </c>
      <c r="BM11" s="77">
        <f>InfoUniversidad!BM11</f>
        <v>0</v>
      </c>
      <c r="BN11" s="77">
        <f>InfoUniversidad!BN11</f>
        <v>0</v>
      </c>
      <c r="BO11" s="77">
        <f>InfoUniversidad!BO11</f>
        <v>0</v>
      </c>
      <c r="BP11" s="77">
        <f>InfoUniversidad!BP11</f>
        <v>0</v>
      </c>
      <c r="BQ11" s="77">
        <f>InfoUniversidad!BQ11</f>
        <v>0</v>
      </c>
      <c r="BR11" s="77">
        <f>InfoUniversidad!BR11</f>
        <v>0</v>
      </c>
      <c r="BS11" s="77">
        <f>InfoUniversidad!BS11</f>
        <v>1</v>
      </c>
      <c r="BT11" s="77">
        <f>InfoUniversidad!BT11</f>
        <v>0</v>
      </c>
      <c r="BU11" s="77">
        <f>InfoUniversidad!BU11</f>
        <v>0</v>
      </c>
      <c r="BV11" s="77">
        <f>InfoUniversidad!BV11</f>
        <v>0</v>
      </c>
      <c r="BW11" s="77">
        <f>InfoUniversidad!BW11</f>
        <v>0</v>
      </c>
      <c r="BX11" s="77">
        <f>InfoUniversidad!BX11</f>
        <v>0</v>
      </c>
      <c r="BY11" s="77">
        <f>InfoUniversidad!BY11</f>
        <v>0</v>
      </c>
      <c r="BZ11" s="77">
        <f>InfoUniversidad!BZ11</f>
        <v>0</v>
      </c>
      <c r="CA11" s="77">
        <f>InfoUniversidad!CA11</f>
        <v>0</v>
      </c>
      <c r="CB11" s="77">
        <f>InfoUniversidad!CB11</f>
        <v>0</v>
      </c>
    </row>
    <row r="12" spans="2:80" ht="12.75">
      <c r="B12" s="70">
        <f>Pesos!B13</f>
        <v>0</v>
      </c>
      <c r="C12" s="28" t="str">
        <f>Pesos!C13</f>
        <v>Formación en software libre para PAS y PDI</v>
      </c>
      <c r="D12" s="28" t="str">
        <f>Pesos!D13</f>
        <v>Número de cursos de formación en herramientas de software libre para personal de la universidad durante los últimos 12 meses</v>
      </c>
      <c r="E12" s="77">
        <f>(InfoUniversidad!E12-InfoUniversidad!$CD12)/InfoUniversidad!$CE12</f>
        <v>-0.2636207937660765</v>
      </c>
      <c r="F12" s="77">
        <f>(InfoUniversidad!F12-InfoUniversidad!$CD12)/InfoUniversidad!$CE12</f>
        <v>-0.2636207937660765</v>
      </c>
      <c r="G12" s="77">
        <f>(InfoUniversidad!G12-InfoUniversidad!$CD12)/InfoUniversidad!$CE12</f>
        <v>-0.2636207937660765</v>
      </c>
      <c r="H12" s="77">
        <f>(InfoUniversidad!H12-InfoUniversidad!$CD12)/InfoUniversidad!$CE12</f>
        <v>-0.2636207937660765</v>
      </c>
      <c r="I12" s="77">
        <f>(InfoUniversidad!I12-InfoUniversidad!$CD12)/InfoUniversidad!$CE12</f>
        <v>-0.2636207937660765</v>
      </c>
      <c r="J12" s="77">
        <f>(InfoUniversidad!J12-InfoUniversidad!$CD12)/InfoUniversidad!$CE12</f>
        <v>-0.2636207937660765</v>
      </c>
      <c r="K12" s="77">
        <f>(InfoUniversidad!K12-InfoUniversidad!$CD12)/InfoUniversidad!$CE12</f>
        <v>-0.2636207937660765</v>
      </c>
      <c r="L12" s="77">
        <f>(InfoUniversidad!L12-InfoUniversidad!$CD12)/InfoUniversidad!$CE12</f>
        <v>-0.2636207937660765</v>
      </c>
      <c r="M12" s="77">
        <f>(InfoUniversidad!M12-InfoUniversidad!$CD12)/InfoUniversidad!$CE12</f>
        <v>-0.2636207937660765</v>
      </c>
      <c r="N12" s="77">
        <f>(InfoUniversidad!N12-InfoUniversidad!$CD12)/InfoUniversidad!$CE12</f>
        <v>-0.2636207937660765</v>
      </c>
      <c r="O12" s="77">
        <f>(InfoUniversidad!O12-InfoUniversidad!$CD12)/InfoUniversidad!$CE12</f>
        <v>-0.2636207937660765</v>
      </c>
      <c r="P12" s="77">
        <f>(InfoUniversidad!P12-InfoUniversidad!$CD12)/InfoUniversidad!$CE12</f>
        <v>-0.2636207937660765</v>
      </c>
      <c r="Q12" s="77">
        <f>(InfoUniversidad!Q12-InfoUniversidad!$CD12)/InfoUniversidad!$CE12</f>
        <v>-0.2636207937660765</v>
      </c>
      <c r="R12" s="77">
        <f>(InfoUniversidad!R12-InfoUniversidad!$CD12)/InfoUniversidad!$CE12</f>
        <v>-0.2636207937660765</v>
      </c>
      <c r="S12" s="77">
        <f>(InfoUniversidad!S12-InfoUniversidad!$CD12)/InfoUniversidad!$CE12</f>
        <v>-0.2636207937660765</v>
      </c>
      <c r="T12" s="77">
        <f>(InfoUniversidad!T12-InfoUniversidad!$CD12)/InfoUniversidad!$CE12</f>
        <v>-0.2636207937660765</v>
      </c>
      <c r="U12" s="77">
        <f>(InfoUniversidad!U12-InfoUniversidad!$CD12)/InfoUniversidad!$CE12</f>
        <v>-0.2636207937660765</v>
      </c>
      <c r="V12" s="77">
        <f>(InfoUniversidad!V12-InfoUniversidad!$CD12)/InfoUniversidad!$CE12</f>
        <v>-0.2636207937660765</v>
      </c>
      <c r="W12" s="77">
        <f>(InfoUniversidad!W12-InfoUniversidad!$CD12)/InfoUniversidad!$CE12</f>
        <v>-0.2636207937660765</v>
      </c>
      <c r="X12" s="77">
        <f>(InfoUniversidad!X12-InfoUniversidad!$CD12)/InfoUniversidad!$CE12</f>
        <v>-0.2636207937660765</v>
      </c>
      <c r="Y12" s="77">
        <f>(InfoUniversidad!Y12-InfoUniversidad!$CD12)/InfoUniversidad!$CE12</f>
        <v>-0.2636207937660765</v>
      </c>
      <c r="Z12" s="77">
        <f>(InfoUniversidad!Z12-InfoUniversidad!$CD12)/InfoUniversidad!$CE12</f>
        <v>-0.2636207937660765</v>
      </c>
      <c r="AA12" s="77">
        <f>(InfoUniversidad!AA12-InfoUniversidad!$CD12)/InfoUniversidad!$CE12</f>
        <v>-0.2636207937660765</v>
      </c>
      <c r="AB12" s="77">
        <f>(InfoUniversidad!AB12-InfoUniversidad!$CD12)/InfoUniversidad!$CE12</f>
        <v>-0.2636207937660765</v>
      </c>
      <c r="AC12" s="77">
        <f>(InfoUniversidad!AC12-InfoUniversidad!$CD12)/InfoUniversidad!$CE12</f>
        <v>-0.2636207937660765</v>
      </c>
      <c r="AD12" s="77">
        <f>(InfoUniversidad!AD12-InfoUniversidad!$CD12)/InfoUniversidad!$CE12</f>
        <v>-0.2636207937660765</v>
      </c>
      <c r="AE12" s="77">
        <f>(InfoUniversidad!AE12-InfoUniversidad!$CD12)/InfoUniversidad!$CE12</f>
        <v>-0.2636207937660765</v>
      </c>
      <c r="AF12" s="77">
        <f>(InfoUniversidad!AF12-InfoUniversidad!$CD12)/InfoUniversidad!$CE12</f>
        <v>-0.2636207937660765</v>
      </c>
      <c r="AG12" s="77">
        <f>(InfoUniversidad!AG12-InfoUniversidad!$CD12)/InfoUniversidad!$CE12</f>
        <v>-0.2636207937660765</v>
      </c>
      <c r="AH12" s="77">
        <f>(InfoUniversidad!AH12-InfoUniversidad!$CD12)/InfoUniversidad!$CE12</f>
        <v>-0.2636207937660765</v>
      </c>
      <c r="AI12" s="77">
        <f>(InfoUniversidad!AI12-InfoUniversidad!$CD12)/InfoUniversidad!$CE12</f>
        <v>-0.2636207937660765</v>
      </c>
      <c r="AJ12" s="77">
        <f>(InfoUniversidad!AJ12-InfoUniversidad!$CD12)/InfoUniversidad!$CE12</f>
        <v>3.7434152714782867</v>
      </c>
      <c r="AK12" s="77">
        <f>(InfoUniversidad!AK12-InfoUniversidad!$CD12)/InfoUniversidad!$CE12</f>
        <v>-0.2636207937660765</v>
      </c>
      <c r="AL12" s="77">
        <f>(InfoUniversidad!AL12-InfoUniversidad!$CD12)/InfoUniversidad!$CE12</f>
        <v>-0.2636207937660765</v>
      </c>
      <c r="AM12" s="77">
        <f>(InfoUniversidad!AM12-InfoUniversidad!$CD12)/InfoUniversidad!$CE12</f>
        <v>-0.2636207937660765</v>
      </c>
      <c r="AN12" s="77">
        <f>(InfoUniversidad!AN12-InfoUniversidad!$CD12)/InfoUniversidad!$CE12</f>
        <v>-0.2636207937660765</v>
      </c>
      <c r="AO12" s="77">
        <f>(InfoUniversidad!AO12-InfoUniversidad!$CD12)/InfoUniversidad!$CE12</f>
        <v>-0.2636207937660765</v>
      </c>
      <c r="AP12" s="77">
        <f>(InfoUniversidad!AP12-InfoUniversidad!$CD12)/InfoUniversidad!$CE12</f>
        <v>-0.2636207937660765</v>
      </c>
      <c r="AQ12" s="77">
        <f>(InfoUniversidad!AQ12-InfoUniversidad!$CD12)/InfoUniversidad!$CE12</f>
        <v>-0.2636207937660765</v>
      </c>
      <c r="AR12" s="77">
        <f>(InfoUniversidad!AR12-InfoUniversidad!$CD12)/InfoUniversidad!$CE12</f>
        <v>3.7434152714782867</v>
      </c>
      <c r="AS12" s="77">
        <f>(InfoUniversidad!AS12-InfoUniversidad!$CD12)/InfoUniversidad!$CE12</f>
        <v>3.7434152714782867</v>
      </c>
      <c r="AT12" s="77">
        <f>(InfoUniversidad!AT12-InfoUniversidad!$CD12)/InfoUniversidad!$CE12</f>
        <v>-0.2636207937660765</v>
      </c>
      <c r="AU12" s="77">
        <f>(InfoUniversidad!AU12-InfoUniversidad!$CD12)/InfoUniversidad!$CE12</f>
        <v>-0.2636207937660765</v>
      </c>
      <c r="AV12" s="77">
        <f>(InfoUniversidad!AV12-InfoUniversidad!$CD12)/InfoUniversidad!$CE12</f>
        <v>3.7434152714782867</v>
      </c>
      <c r="AW12" s="77">
        <f>(InfoUniversidad!AW12-InfoUniversidad!$CD12)/InfoUniversidad!$CE12</f>
        <v>-0.2636207937660765</v>
      </c>
      <c r="AX12" s="77">
        <f>(InfoUniversidad!AX12-InfoUniversidad!$CD12)/InfoUniversidad!$CE12</f>
        <v>-0.2636207937660765</v>
      </c>
      <c r="AY12" s="77">
        <f>(InfoUniversidad!AY12-InfoUniversidad!$CD12)/InfoUniversidad!$CE12</f>
        <v>-0.2636207937660765</v>
      </c>
      <c r="AZ12" s="77">
        <f>(InfoUniversidad!AZ12-InfoUniversidad!$CD12)/InfoUniversidad!$CE12</f>
        <v>-0.2636207937660765</v>
      </c>
      <c r="BA12" s="77">
        <f>(InfoUniversidad!BA12-InfoUniversidad!$CD12)/InfoUniversidad!$CE12</f>
        <v>3.7434152714782867</v>
      </c>
      <c r="BB12" s="77">
        <f>(InfoUniversidad!BB12-InfoUniversidad!$CD12)/InfoUniversidad!$CE12</f>
        <v>-0.2636207937660765</v>
      </c>
      <c r="BC12" s="77">
        <f>(InfoUniversidad!BC12-InfoUniversidad!$CD12)/InfoUniversidad!$CE12</f>
        <v>-0.2636207937660765</v>
      </c>
      <c r="BD12" s="77">
        <f>(InfoUniversidad!BD12-InfoUniversidad!$CD12)/InfoUniversidad!$CE12</f>
        <v>-0.2636207937660765</v>
      </c>
      <c r="BE12" s="77">
        <f>(InfoUniversidad!BE12-InfoUniversidad!$CD12)/InfoUniversidad!$CE12</f>
        <v>-0.2636207937660765</v>
      </c>
      <c r="BF12" s="77">
        <f>(InfoUniversidad!BF12-InfoUniversidad!$CD12)/InfoUniversidad!$CE12</f>
        <v>-0.2636207937660765</v>
      </c>
      <c r="BG12" s="77">
        <f>(InfoUniversidad!BG12-InfoUniversidad!$CD12)/InfoUniversidad!$CE12</f>
        <v>-0.2636207937660765</v>
      </c>
      <c r="BH12" s="77">
        <f>(InfoUniversidad!BH12-InfoUniversidad!$CD12)/InfoUniversidad!$CE12</f>
        <v>-0.2636207937660765</v>
      </c>
      <c r="BI12" s="77">
        <f>(InfoUniversidad!BI12-InfoUniversidad!$CD12)/InfoUniversidad!$CE12</f>
        <v>-0.2636207937660765</v>
      </c>
      <c r="BJ12" s="77">
        <f>(InfoUniversidad!BJ12-InfoUniversidad!$CD12)/InfoUniversidad!$CE12</f>
        <v>-0.2636207937660765</v>
      </c>
      <c r="BK12" s="77">
        <f>(InfoUniversidad!BK12-InfoUniversidad!$CD12)/InfoUniversidad!$CE12</f>
        <v>-0.2636207937660765</v>
      </c>
      <c r="BL12" s="77">
        <f>(InfoUniversidad!BL12-InfoUniversidad!$CD12)/InfoUniversidad!$CE12</f>
        <v>-0.2636207937660765</v>
      </c>
      <c r="BM12" s="77">
        <f>(InfoUniversidad!BM12-InfoUniversidad!$CD12)/InfoUniversidad!$CE12</f>
        <v>-0.2636207937660765</v>
      </c>
      <c r="BN12" s="77">
        <f>(InfoUniversidad!BN12-InfoUniversidad!$CD12)/InfoUniversidad!$CE12</f>
        <v>-0.2636207937660765</v>
      </c>
      <c r="BO12" s="77">
        <f>(InfoUniversidad!BO12-InfoUniversidad!$CD12)/InfoUniversidad!$CE12</f>
        <v>-0.2636207937660765</v>
      </c>
      <c r="BP12" s="77">
        <f>(InfoUniversidad!BP12-InfoUniversidad!$CD12)/InfoUniversidad!$CE12</f>
        <v>-0.2636207937660765</v>
      </c>
      <c r="BQ12" s="77">
        <f>(InfoUniversidad!BQ12-InfoUniversidad!$CD12)/InfoUniversidad!$CE12</f>
        <v>-0.2636207937660765</v>
      </c>
      <c r="BR12" s="77">
        <f>(InfoUniversidad!BR12-InfoUniversidad!$CD12)/InfoUniversidad!$CE12</f>
        <v>-0.2636207937660765</v>
      </c>
      <c r="BS12" s="77">
        <f>(InfoUniversidad!BS12-InfoUniversidad!$CD12)/InfoUniversidad!$CE12</f>
        <v>-0.2636207937660765</v>
      </c>
      <c r="BT12" s="77">
        <f>(InfoUniversidad!BT12-InfoUniversidad!$CD12)/InfoUniversidad!$CE12</f>
        <v>-0.2636207937660765</v>
      </c>
      <c r="BU12" s="77">
        <f>(InfoUniversidad!BU12-InfoUniversidad!$CD12)/InfoUniversidad!$CE12</f>
        <v>-0.2636207937660765</v>
      </c>
      <c r="BV12" s="77">
        <f>(InfoUniversidad!BV12-InfoUniversidad!$CD12)/InfoUniversidad!$CE12</f>
        <v>-0.2636207937660765</v>
      </c>
      <c r="BW12" s="77">
        <f>(InfoUniversidad!BW12-InfoUniversidad!$CD12)/InfoUniversidad!$CE12</f>
        <v>-0.2636207937660765</v>
      </c>
      <c r="BX12" s="77">
        <f>(InfoUniversidad!BX12-InfoUniversidad!$CD12)/InfoUniversidad!$CE12</f>
        <v>-0.2636207937660765</v>
      </c>
      <c r="BY12" s="77">
        <f>(InfoUniversidad!BY12-InfoUniversidad!$CD12)/InfoUniversidad!$CE12</f>
        <v>-0.2636207937660765</v>
      </c>
      <c r="BZ12" s="77">
        <f>(InfoUniversidad!BZ12-InfoUniversidad!$CD12)/InfoUniversidad!$CE12</f>
        <v>-0.2636207937660765</v>
      </c>
      <c r="CA12" s="77">
        <f>(InfoUniversidad!CA12-InfoUniversidad!$CD12)/InfoUniversidad!$CE12</f>
        <v>-0.2636207937660765</v>
      </c>
      <c r="CB12" s="77">
        <f>(InfoUniversidad!CB12-InfoUniversidad!$CD12)/InfoUniversidad!$CE12</f>
        <v>-0.2636207937660765</v>
      </c>
    </row>
    <row r="13" spans="2:80" ht="12.75">
      <c r="B13" s="70" t="str">
        <f>Pesos!B14</f>
        <v>Cultura en software libre</v>
      </c>
      <c r="C13" s="28" t="str">
        <f>Pesos!C14</f>
        <v>¿Existe Oficina de software libre (OSL)?</v>
      </c>
      <c r="D13" s="28" t="str">
        <f>Pesos!D14</f>
        <v>¿Existe una oficina de software libre o un organismo creado institucionalmente para la promoción de dicho tipo de software?</v>
      </c>
      <c r="E13" s="77">
        <f>InfoUniversidad!E13</f>
        <v>0</v>
      </c>
      <c r="F13" s="77">
        <f>InfoUniversidad!F13</f>
        <v>1</v>
      </c>
      <c r="G13" s="77">
        <f>InfoUniversidad!G13</f>
        <v>0</v>
      </c>
      <c r="H13" s="77">
        <f>InfoUniversidad!H13</f>
        <v>0</v>
      </c>
      <c r="I13" s="77">
        <f>InfoUniversidad!I13</f>
        <v>0</v>
      </c>
      <c r="J13" s="77">
        <f>InfoUniversidad!J13</f>
        <v>0</v>
      </c>
      <c r="K13" s="77">
        <f>InfoUniversidad!K13</f>
        <v>0</v>
      </c>
      <c r="L13" s="77">
        <f>InfoUniversidad!L13</f>
        <v>0</v>
      </c>
      <c r="M13" s="77">
        <f>InfoUniversidad!M13</f>
        <v>0</v>
      </c>
      <c r="N13" s="77">
        <f>InfoUniversidad!N13</f>
        <v>0</v>
      </c>
      <c r="O13" s="77">
        <f>InfoUniversidad!O13</f>
        <v>1</v>
      </c>
      <c r="P13" s="77">
        <f>InfoUniversidad!P13</f>
        <v>1</v>
      </c>
      <c r="Q13" s="77">
        <f>InfoUniversidad!Q13</f>
        <v>0</v>
      </c>
      <c r="R13" s="77">
        <f>InfoUniversidad!R13</f>
        <v>0</v>
      </c>
      <c r="S13" s="77">
        <f>InfoUniversidad!S13</f>
        <v>0</v>
      </c>
      <c r="T13" s="77">
        <f>InfoUniversidad!T13</f>
        <v>0</v>
      </c>
      <c r="U13" s="77">
        <f>InfoUniversidad!U13</f>
        <v>0</v>
      </c>
      <c r="V13" s="77">
        <f>InfoUniversidad!V13</f>
        <v>0</v>
      </c>
      <c r="W13" s="77">
        <f>InfoUniversidad!W13</f>
        <v>1</v>
      </c>
      <c r="X13" s="77">
        <f>InfoUniversidad!X13</f>
        <v>1</v>
      </c>
      <c r="Y13" s="77">
        <f>InfoUniversidad!Y13</f>
        <v>0</v>
      </c>
      <c r="Z13" s="77">
        <f>InfoUniversidad!Z13</f>
        <v>0</v>
      </c>
      <c r="AA13" s="77">
        <f>InfoUniversidad!AA13</f>
        <v>1</v>
      </c>
      <c r="AB13" s="77">
        <f>InfoUniversidad!AB13</f>
        <v>0</v>
      </c>
      <c r="AC13" s="77">
        <f>InfoUniversidad!AC13</f>
        <v>0</v>
      </c>
      <c r="AD13" s="77">
        <f>InfoUniversidad!AD13</f>
        <v>0</v>
      </c>
      <c r="AE13" s="77">
        <f>InfoUniversidad!AE13</f>
        <v>1</v>
      </c>
      <c r="AF13" s="77">
        <f>InfoUniversidad!AF13</f>
        <v>0</v>
      </c>
      <c r="AG13" s="77">
        <f>InfoUniversidad!AG13</f>
        <v>0</v>
      </c>
      <c r="AH13" s="77">
        <f>InfoUniversidad!AH13</f>
        <v>0</v>
      </c>
      <c r="AI13" s="77">
        <f>InfoUniversidad!AI13</f>
        <v>0</v>
      </c>
      <c r="AJ13" s="77">
        <f>InfoUniversidad!AJ13</f>
        <v>1</v>
      </c>
      <c r="AK13" s="77">
        <f>InfoUniversidad!AK13</f>
        <v>1</v>
      </c>
      <c r="AL13" s="77">
        <f>InfoUniversidad!AL13</f>
        <v>0</v>
      </c>
      <c r="AM13" s="77">
        <f>InfoUniversidad!AM13</f>
        <v>0</v>
      </c>
      <c r="AN13" s="77">
        <f>InfoUniversidad!AN13</f>
        <v>0</v>
      </c>
      <c r="AO13" s="77">
        <f>InfoUniversidad!AO13</f>
        <v>0</v>
      </c>
      <c r="AP13" s="77">
        <f>InfoUniversidad!AP13</f>
        <v>0</v>
      </c>
      <c r="AQ13" s="77">
        <f>InfoUniversidad!AQ13</f>
        <v>0</v>
      </c>
      <c r="AR13" s="77">
        <f>InfoUniversidad!AR13</f>
        <v>1</v>
      </c>
      <c r="AS13" s="77">
        <f>InfoUniversidad!AS13</f>
        <v>1</v>
      </c>
      <c r="AT13" s="77">
        <f>InfoUniversidad!AT13</f>
        <v>0</v>
      </c>
      <c r="AU13" s="77">
        <f>InfoUniversidad!AU13</f>
        <v>0</v>
      </c>
      <c r="AV13" s="77">
        <f>InfoUniversidad!AV13</f>
        <v>0</v>
      </c>
      <c r="AW13" s="77">
        <f>InfoUniversidad!AW13</f>
        <v>0</v>
      </c>
      <c r="AX13" s="77">
        <f>InfoUniversidad!AX13</f>
        <v>0</v>
      </c>
      <c r="AY13" s="77">
        <f>InfoUniversidad!AY13</f>
        <v>0</v>
      </c>
      <c r="AZ13" s="77">
        <f>InfoUniversidad!AZ13</f>
        <v>0</v>
      </c>
      <c r="BA13" s="77">
        <f>InfoUniversidad!BA13</f>
        <v>0</v>
      </c>
      <c r="BB13" s="77">
        <f>InfoUniversidad!BB13</f>
        <v>0</v>
      </c>
      <c r="BC13" s="77">
        <f>InfoUniversidad!BC13</f>
        <v>0</v>
      </c>
      <c r="BD13" s="77">
        <f>InfoUniversidad!BD13</f>
        <v>0</v>
      </c>
      <c r="BE13" s="77">
        <f>InfoUniversidad!BE13</f>
        <v>0</v>
      </c>
      <c r="BF13" s="77">
        <f>InfoUniversidad!BF13</f>
        <v>0</v>
      </c>
      <c r="BG13" s="77">
        <f>InfoUniversidad!BG13</f>
        <v>1</v>
      </c>
      <c r="BH13" s="77">
        <f>InfoUniversidad!BH13</f>
        <v>0</v>
      </c>
      <c r="BI13" s="77">
        <f>InfoUniversidad!BI13</f>
        <v>0</v>
      </c>
      <c r="BJ13" s="77">
        <f>InfoUniversidad!BJ13</f>
        <v>0</v>
      </c>
      <c r="BK13" s="77">
        <f>InfoUniversidad!BK13</f>
        <v>0</v>
      </c>
      <c r="BL13" s="77">
        <f>InfoUniversidad!BL13</f>
        <v>0</v>
      </c>
      <c r="BM13" s="77">
        <f>InfoUniversidad!BM13</f>
        <v>0</v>
      </c>
      <c r="BN13" s="77">
        <f>InfoUniversidad!BN13</f>
        <v>0</v>
      </c>
      <c r="BO13" s="77">
        <f>InfoUniversidad!BO13</f>
        <v>0</v>
      </c>
      <c r="BP13" s="77">
        <f>InfoUniversidad!BP13</f>
        <v>0</v>
      </c>
      <c r="BQ13" s="77">
        <f>InfoUniversidad!BQ13</f>
        <v>0</v>
      </c>
      <c r="BR13" s="77">
        <f>InfoUniversidad!BR13</f>
        <v>0</v>
      </c>
      <c r="BS13" s="77">
        <f>InfoUniversidad!BS13</f>
        <v>1</v>
      </c>
      <c r="BT13" s="77">
        <f>InfoUniversidad!BT13</f>
        <v>1</v>
      </c>
      <c r="BU13" s="77">
        <f>InfoUniversidad!BU13</f>
        <v>1</v>
      </c>
      <c r="BV13" s="77">
        <f>InfoUniversidad!BV13</f>
        <v>1</v>
      </c>
      <c r="BW13" s="77">
        <f>InfoUniversidad!BW13</f>
        <v>1</v>
      </c>
      <c r="BX13" s="77">
        <f>InfoUniversidad!BX13</f>
        <v>1</v>
      </c>
      <c r="BY13" s="77">
        <f>InfoUniversidad!BY13</f>
        <v>1</v>
      </c>
      <c r="BZ13" s="77">
        <f>InfoUniversidad!BZ13</f>
        <v>0</v>
      </c>
      <c r="CA13" s="77">
        <f>InfoUniversidad!CA13</f>
        <v>0</v>
      </c>
      <c r="CB13" s="77">
        <f>InfoUniversidad!CB13</f>
        <v>1</v>
      </c>
    </row>
    <row r="14" spans="2:80" ht="12.75">
      <c r="B14" s="70">
        <f>Pesos!B15</f>
        <v>0</v>
      </c>
      <c r="C14" s="28" t="str">
        <f>Pesos!C15</f>
        <v>Sección de software libre</v>
      </c>
      <c r="D14" s="28" t="str">
        <f>Pesos!D15</f>
        <v>¿Existe alguna sección en la web para publicar eventos, charlas e información sobre software libre (que no sea una OSL)?</v>
      </c>
      <c r="E14" s="77">
        <f>InfoUniversidad!E14</f>
        <v>0</v>
      </c>
      <c r="F14" s="77">
        <f>InfoUniversidad!F14</f>
        <v>0</v>
      </c>
      <c r="G14" s="77">
        <f>InfoUniversidad!G14</f>
        <v>0</v>
      </c>
      <c r="H14" s="77">
        <f>InfoUniversidad!H14</f>
        <v>0</v>
      </c>
      <c r="I14" s="77">
        <f>InfoUniversidad!I14</f>
        <v>0</v>
      </c>
      <c r="J14" s="77">
        <f>InfoUniversidad!J14</f>
        <v>0</v>
      </c>
      <c r="K14" s="77">
        <f>InfoUniversidad!K14</f>
        <v>0</v>
      </c>
      <c r="L14" s="77">
        <f>InfoUniversidad!L14</f>
        <v>0</v>
      </c>
      <c r="M14" s="77">
        <f>InfoUniversidad!M14</f>
        <v>0</v>
      </c>
      <c r="N14" s="77">
        <f>InfoUniversidad!N14</f>
        <v>0</v>
      </c>
      <c r="O14" s="77">
        <f>InfoUniversidad!O14</f>
        <v>0</v>
      </c>
      <c r="P14" s="77">
        <f>InfoUniversidad!P14</f>
        <v>0</v>
      </c>
      <c r="Q14" s="77">
        <f>InfoUniversidad!Q14</f>
        <v>0</v>
      </c>
      <c r="R14" s="77">
        <f>InfoUniversidad!R14</f>
        <v>0</v>
      </c>
      <c r="S14" s="77">
        <f>InfoUniversidad!S14</f>
        <v>0</v>
      </c>
      <c r="T14" s="77">
        <f>InfoUniversidad!T14</f>
        <v>0</v>
      </c>
      <c r="U14" s="77">
        <f>InfoUniversidad!U14</f>
        <v>0</v>
      </c>
      <c r="V14" s="77">
        <f>InfoUniversidad!V14</f>
        <v>0</v>
      </c>
      <c r="W14" s="77">
        <f>InfoUniversidad!W14</f>
        <v>0</v>
      </c>
      <c r="X14" s="77">
        <f>InfoUniversidad!X14</f>
        <v>0</v>
      </c>
      <c r="Y14" s="77">
        <f>InfoUniversidad!Y14</f>
        <v>0</v>
      </c>
      <c r="Z14" s="77">
        <f>InfoUniversidad!Z14</f>
        <v>0</v>
      </c>
      <c r="AA14" s="77">
        <f>InfoUniversidad!AA14</f>
        <v>0</v>
      </c>
      <c r="AB14" s="77">
        <f>InfoUniversidad!AB14</f>
        <v>0</v>
      </c>
      <c r="AC14" s="77">
        <f>InfoUniversidad!AC14</f>
        <v>0</v>
      </c>
      <c r="AD14" s="77">
        <f>InfoUniversidad!AD14</f>
        <v>0</v>
      </c>
      <c r="AE14" s="77">
        <f>InfoUniversidad!AE14</f>
        <v>0</v>
      </c>
      <c r="AF14" s="77">
        <f>InfoUniversidad!AF14</f>
        <v>1</v>
      </c>
      <c r="AG14" s="77">
        <f>InfoUniversidad!AG14</f>
        <v>0</v>
      </c>
      <c r="AH14" s="77">
        <f>InfoUniversidad!AH14</f>
        <v>1</v>
      </c>
      <c r="AI14" s="77">
        <f>InfoUniversidad!AI14</f>
        <v>0</v>
      </c>
      <c r="AJ14" s="77">
        <f>InfoUniversidad!AJ14</f>
        <v>0</v>
      </c>
      <c r="AK14" s="77">
        <f>InfoUniversidad!AK14</f>
        <v>0</v>
      </c>
      <c r="AL14" s="77">
        <f>InfoUniversidad!AL14</f>
        <v>0</v>
      </c>
      <c r="AM14" s="77">
        <f>InfoUniversidad!AM14</f>
        <v>0</v>
      </c>
      <c r="AN14" s="77">
        <f>InfoUniversidad!AN14</f>
        <v>0</v>
      </c>
      <c r="AO14" s="77">
        <f>InfoUniversidad!AO14</f>
        <v>0</v>
      </c>
      <c r="AP14" s="77">
        <f>InfoUniversidad!AP14</f>
        <v>0</v>
      </c>
      <c r="AQ14" s="77">
        <f>InfoUniversidad!AQ14</f>
        <v>0</v>
      </c>
      <c r="AR14" s="77">
        <f>InfoUniversidad!AR14</f>
        <v>0</v>
      </c>
      <c r="AS14" s="77">
        <f>InfoUniversidad!AS14</f>
        <v>0</v>
      </c>
      <c r="AT14" s="77">
        <f>InfoUniversidad!AT14</f>
        <v>0</v>
      </c>
      <c r="AU14" s="77">
        <f>InfoUniversidad!AU14</f>
        <v>0</v>
      </c>
      <c r="AV14" s="77">
        <f>InfoUniversidad!AV14</f>
        <v>0</v>
      </c>
      <c r="AW14" s="77">
        <f>InfoUniversidad!AW14</f>
        <v>0</v>
      </c>
      <c r="AX14" s="77">
        <f>InfoUniversidad!AX14</f>
        <v>0</v>
      </c>
      <c r="AY14" s="77">
        <f>InfoUniversidad!AY14</f>
        <v>0</v>
      </c>
      <c r="AZ14" s="77">
        <f>InfoUniversidad!AZ14</f>
        <v>0</v>
      </c>
      <c r="BA14" s="77">
        <f>InfoUniversidad!BA14</f>
        <v>0</v>
      </c>
      <c r="BB14" s="77">
        <f>InfoUniversidad!BB14</f>
        <v>0</v>
      </c>
      <c r="BC14" s="77">
        <f>InfoUniversidad!BC14</f>
        <v>1</v>
      </c>
      <c r="BD14" s="77">
        <f>InfoUniversidad!BD14</f>
        <v>0</v>
      </c>
      <c r="BE14" s="77">
        <f>InfoUniversidad!BE14</f>
        <v>0</v>
      </c>
      <c r="BF14" s="77">
        <f>InfoUniversidad!BF14</f>
        <v>0</v>
      </c>
      <c r="BG14" s="77">
        <f>InfoUniversidad!BG14</f>
        <v>0</v>
      </c>
      <c r="BH14" s="77">
        <f>InfoUniversidad!BH14</f>
        <v>0</v>
      </c>
      <c r="BI14" s="77">
        <f>InfoUniversidad!BI14</f>
        <v>0</v>
      </c>
      <c r="BJ14" s="77">
        <f>InfoUniversidad!BJ14</f>
        <v>0</v>
      </c>
      <c r="BK14" s="77">
        <f>InfoUniversidad!BK14</f>
        <v>0</v>
      </c>
      <c r="BL14" s="77">
        <f>InfoUniversidad!BL14</f>
        <v>0</v>
      </c>
      <c r="BM14" s="77">
        <f>InfoUniversidad!BM14</f>
        <v>0</v>
      </c>
      <c r="BN14" s="77">
        <f>InfoUniversidad!BN14</f>
        <v>0</v>
      </c>
      <c r="BO14" s="77">
        <f>InfoUniversidad!BO14</f>
        <v>0</v>
      </c>
      <c r="BP14" s="77">
        <f>InfoUniversidad!BP14</f>
        <v>0</v>
      </c>
      <c r="BQ14" s="77">
        <f>InfoUniversidad!BQ14</f>
        <v>0</v>
      </c>
      <c r="BR14" s="77">
        <f>InfoUniversidad!BR14</f>
        <v>0</v>
      </c>
      <c r="BS14" s="77">
        <f>InfoUniversidad!BS14</f>
        <v>0</v>
      </c>
      <c r="BT14" s="77">
        <f>InfoUniversidad!BT14</f>
        <v>0</v>
      </c>
      <c r="BU14" s="77">
        <f>InfoUniversidad!BU14</f>
        <v>0</v>
      </c>
      <c r="BV14" s="77">
        <f>InfoUniversidad!BV14</f>
        <v>0</v>
      </c>
      <c r="BW14" s="77">
        <f>InfoUniversidad!BW14</f>
        <v>0</v>
      </c>
      <c r="BX14" s="77">
        <f>InfoUniversidad!BX14</f>
        <v>0</v>
      </c>
      <c r="BY14" s="77">
        <f>InfoUniversidad!BY14</f>
        <v>0</v>
      </c>
      <c r="BZ14" s="77">
        <f>InfoUniversidad!BZ14</f>
        <v>0</v>
      </c>
      <c r="CA14" s="77">
        <f>InfoUniversidad!CA14</f>
        <v>0</v>
      </c>
      <c r="CB14" s="77">
        <f>InfoUniversidad!CB14</f>
        <v>1</v>
      </c>
    </row>
    <row r="15" spans="2:80" ht="12.75">
      <c r="B15" s="70">
        <f>Pesos!B16</f>
        <v>0</v>
      </c>
      <c r="C15" s="28" t="str">
        <f>Pesos!C16</f>
        <v>Antigüedad OSL</v>
      </c>
      <c r="D15" s="28" t="str">
        <f>Pesos!D16</f>
        <v>Tiempo en años que lleva abierta la oficina de software libre. </v>
      </c>
      <c r="E15" s="77">
        <f>(InfoUniversidad!E15-InfoUniversidad!$CD15)/InfoUniversidad!$CE15</f>
        <v>-0.5460200602165516</v>
      </c>
      <c r="F15" s="77">
        <f>(InfoUniversidad!F15-InfoUniversidad!$CD15)/InfoUniversidad!$CE15</f>
        <v>0.807160089015772</v>
      </c>
      <c r="G15" s="77">
        <f>(InfoUniversidad!G15-InfoUniversidad!$CD15)/InfoUniversidad!$CE15</f>
        <v>-0.5460200602165516</v>
      </c>
      <c r="H15" s="77">
        <f>(InfoUniversidad!H15-InfoUniversidad!$CD15)/InfoUniversidad!$CE15</f>
        <v>-0.5460200602165516</v>
      </c>
      <c r="I15" s="77">
        <f>(InfoUniversidad!I15-InfoUniversidad!$CD15)/InfoUniversidad!$CE15</f>
        <v>-0.5460200602165516</v>
      </c>
      <c r="J15" s="77">
        <f>(InfoUniversidad!J15-InfoUniversidad!$CD15)/InfoUniversidad!$CE15</f>
        <v>-0.5460200602165516</v>
      </c>
      <c r="K15" s="77">
        <f>(InfoUniversidad!K15-InfoUniversidad!$CD15)/InfoUniversidad!$CE15</f>
        <v>-0.5460200602165516</v>
      </c>
      <c r="L15" s="77">
        <f>(InfoUniversidad!L15-InfoUniversidad!$CD15)/InfoUniversidad!$CE15</f>
        <v>-0.5460200602165516</v>
      </c>
      <c r="M15" s="77">
        <f>(InfoUniversidad!M15-InfoUniversidad!$CD15)/InfoUniversidad!$CE15</f>
        <v>-0.5460200602165516</v>
      </c>
      <c r="N15" s="77">
        <f>(InfoUniversidad!N15-InfoUniversidad!$CD15)/InfoUniversidad!$CE15</f>
        <v>-0.5460200602165516</v>
      </c>
      <c r="O15" s="77">
        <f>(InfoUniversidad!O15-InfoUniversidad!$CD15)/InfoUniversidad!$CE15</f>
        <v>1.25822013875988</v>
      </c>
      <c r="P15" s="77">
        <f>(InfoUniversidad!P15-InfoUniversidad!$CD15)/InfoUniversidad!$CE15</f>
        <v>3.0624603377363115</v>
      </c>
      <c r="Q15" s="77">
        <f>(InfoUniversidad!Q15-InfoUniversidad!$CD15)/InfoUniversidad!$CE15</f>
        <v>-0.5460200602165516</v>
      </c>
      <c r="R15" s="77">
        <f>(InfoUniversidad!R15-InfoUniversidad!$CD15)/InfoUniversidad!$CE15</f>
        <v>-0.5460200602165516</v>
      </c>
      <c r="S15" s="77">
        <f>(InfoUniversidad!S15-InfoUniversidad!$CD15)/InfoUniversidad!$CE15</f>
        <v>-0.5460200602165516</v>
      </c>
      <c r="T15" s="77">
        <f>(InfoUniversidad!T15-InfoUniversidad!$CD15)/InfoUniversidad!$CE15</f>
        <v>-0.5460200602165516</v>
      </c>
      <c r="U15" s="77">
        <f>(InfoUniversidad!U15-InfoUniversidad!$CD15)/InfoUniversidad!$CE15</f>
        <v>-0.5460200602165516</v>
      </c>
      <c r="V15" s="77">
        <f>(InfoUniversidad!V15-InfoUniversidad!$CD15)/InfoUniversidad!$CE15</f>
        <v>-0.5460200602165516</v>
      </c>
      <c r="W15" s="77">
        <f>(InfoUniversidad!W15-InfoUniversidad!$CD15)/InfoUniversidad!$CE15</f>
        <v>-0.09496001047244376</v>
      </c>
      <c r="X15" s="77">
        <f>(InfoUniversidad!X15-InfoUniversidad!$CD15)/InfoUniversidad!$CE15</f>
        <v>0.3561000392716641</v>
      </c>
      <c r="Y15" s="77">
        <f>(InfoUniversidad!Y15-InfoUniversidad!$CD15)/InfoUniversidad!$CE15</f>
        <v>-0.5460200602165516</v>
      </c>
      <c r="Z15" s="77">
        <f>(InfoUniversidad!Z15-InfoUniversidad!$CD15)/InfoUniversidad!$CE15</f>
        <v>1.25822013875988</v>
      </c>
      <c r="AA15" s="77">
        <f>(InfoUniversidad!AA15-InfoUniversidad!$CD15)/InfoUniversidad!$CE15</f>
        <v>1.7092801885039879</v>
      </c>
      <c r="AB15" s="77">
        <f>(InfoUniversidad!AB15-InfoUniversidad!$CD15)/InfoUniversidad!$CE15</f>
        <v>-0.5460200602165516</v>
      </c>
      <c r="AC15" s="77">
        <f>(InfoUniversidad!AC15-InfoUniversidad!$CD15)/InfoUniversidad!$CE15</f>
        <v>-0.5460200602165516</v>
      </c>
      <c r="AD15" s="77">
        <f>(InfoUniversidad!AD15-InfoUniversidad!$CD15)/InfoUniversidad!$CE15</f>
        <v>-0.5460200602165516</v>
      </c>
      <c r="AE15" s="77">
        <f>(InfoUniversidad!AE15-InfoUniversidad!$CD15)/InfoUniversidad!$CE15</f>
        <v>1.25822013875988</v>
      </c>
      <c r="AF15" s="77">
        <f>(InfoUniversidad!AF15-InfoUniversidad!$CD15)/InfoUniversidad!$CE15</f>
        <v>-0.5460200602165516</v>
      </c>
      <c r="AG15" s="77">
        <f>(InfoUniversidad!AG15-InfoUniversidad!$CD15)/InfoUniversidad!$CE15</f>
        <v>-0.5460200602165516</v>
      </c>
      <c r="AH15" s="77">
        <f>(InfoUniversidad!AH15-InfoUniversidad!$CD15)/InfoUniversidad!$CE15</f>
        <v>-0.5460200602165516</v>
      </c>
      <c r="AI15" s="77">
        <f>(InfoUniversidad!AI15-InfoUniversidad!$CD15)/InfoUniversidad!$CE15</f>
        <v>-0.5460200602165516</v>
      </c>
      <c r="AJ15" s="77">
        <f>(InfoUniversidad!AJ15-InfoUniversidad!$CD15)/InfoUniversidad!$CE15</f>
        <v>0.807160089015772</v>
      </c>
      <c r="AK15" s="77">
        <f>(InfoUniversidad!AK15-InfoUniversidad!$CD15)/InfoUniversidad!$CE15</f>
        <v>1.25822013875988</v>
      </c>
      <c r="AL15" s="77">
        <f>(InfoUniversidad!AL15-InfoUniversidad!$CD15)/InfoUniversidad!$CE15</f>
        <v>-0.5460200602165516</v>
      </c>
      <c r="AM15" s="77">
        <f>(InfoUniversidad!AM15-InfoUniversidad!$CD15)/InfoUniversidad!$CE15</f>
        <v>-0.5460200602165516</v>
      </c>
      <c r="AN15" s="77">
        <f>(InfoUniversidad!AN15-InfoUniversidad!$CD15)/InfoUniversidad!$CE15</f>
        <v>-0.5460200602165516</v>
      </c>
      <c r="AO15" s="77">
        <f>(InfoUniversidad!AO15-InfoUniversidad!$CD15)/InfoUniversidad!$CE15</f>
        <v>-0.5460200602165516</v>
      </c>
      <c r="AP15" s="77">
        <f>(InfoUniversidad!AP15-InfoUniversidad!$CD15)/InfoUniversidad!$CE15</f>
        <v>-0.5460200602165516</v>
      </c>
      <c r="AQ15" s="77">
        <f>(InfoUniversidad!AQ15-InfoUniversidad!$CD15)/InfoUniversidad!$CE15</f>
        <v>-0.5460200602165516</v>
      </c>
      <c r="AR15" s="77">
        <f>(InfoUniversidad!AR15-InfoUniversidad!$CD15)/InfoUniversidad!$CE15</f>
        <v>2.6114002879922036</v>
      </c>
      <c r="AS15" s="77">
        <f>(InfoUniversidad!AS15-InfoUniversidad!$CD15)/InfoUniversidad!$CE15</f>
        <v>3.0624603377363115</v>
      </c>
      <c r="AT15" s="77">
        <f>(InfoUniversidad!AT15-InfoUniversidad!$CD15)/InfoUniversidad!$CE15</f>
        <v>-0.5460200602165516</v>
      </c>
      <c r="AU15" s="77">
        <f>(InfoUniversidad!AU15-InfoUniversidad!$CD15)/InfoUniversidad!$CE15</f>
        <v>-0.5460200602165516</v>
      </c>
      <c r="AV15" s="77">
        <f>(InfoUniversidad!AV15-InfoUniversidad!$CD15)/InfoUniversidad!$CE15</f>
        <v>-0.5460200602165516</v>
      </c>
      <c r="AW15" s="77">
        <f>(InfoUniversidad!AW15-InfoUniversidad!$CD15)/InfoUniversidad!$CE15</f>
        <v>-0.5460200602165516</v>
      </c>
      <c r="AX15" s="77">
        <f>(InfoUniversidad!AX15-InfoUniversidad!$CD15)/InfoUniversidad!$CE15</f>
        <v>-0.5460200602165516</v>
      </c>
      <c r="AY15" s="77">
        <f>(InfoUniversidad!AY15-InfoUniversidad!$CD15)/InfoUniversidad!$CE15</f>
        <v>-0.5460200602165516</v>
      </c>
      <c r="AZ15" s="77">
        <f>(InfoUniversidad!AZ15-InfoUniversidad!$CD15)/InfoUniversidad!$CE15</f>
        <v>-0.5460200602165516</v>
      </c>
      <c r="BA15" s="77">
        <f>(InfoUniversidad!BA15-InfoUniversidad!$CD15)/InfoUniversidad!$CE15</f>
        <v>-0.5460200602165516</v>
      </c>
      <c r="BB15" s="77">
        <f>(InfoUniversidad!BB15-InfoUniversidad!$CD15)/InfoUniversidad!$CE15</f>
        <v>-0.5460200602165516</v>
      </c>
      <c r="BC15" s="77">
        <f>(InfoUniversidad!BC15-InfoUniversidad!$CD15)/InfoUniversidad!$CE15</f>
        <v>-0.5460200602165516</v>
      </c>
      <c r="BD15" s="77">
        <f>(InfoUniversidad!BD15-InfoUniversidad!$CD15)/InfoUniversidad!$CE15</f>
        <v>-0.5460200602165516</v>
      </c>
      <c r="BE15" s="77">
        <f>(InfoUniversidad!BE15-InfoUniversidad!$CD15)/InfoUniversidad!$CE15</f>
        <v>-0.5460200602165516</v>
      </c>
      <c r="BF15" s="77">
        <f>(InfoUniversidad!BF15-InfoUniversidad!$CD15)/InfoUniversidad!$CE15</f>
        <v>-0.5460200602165516</v>
      </c>
      <c r="BG15" s="77">
        <f>(InfoUniversidad!BG15-InfoUniversidad!$CD15)/InfoUniversidad!$CE15</f>
        <v>1.7092801885039879</v>
      </c>
      <c r="BH15" s="77">
        <f>(InfoUniversidad!BH15-InfoUniversidad!$CD15)/InfoUniversidad!$CE15</f>
        <v>-0.5460200602165516</v>
      </c>
      <c r="BI15" s="77">
        <f>(InfoUniversidad!BI15-InfoUniversidad!$CD15)/InfoUniversidad!$CE15</f>
        <v>-0.5460200602165516</v>
      </c>
      <c r="BJ15" s="77">
        <f>(InfoUniversidad!BJ15-InfoUniversidad!$CD15)/InfoUniversidad!$CE15</f>
        <v>-0.5460200602165516</v>
      </c>
      <c r="BK15" s="77">
        <f>(InfoUniversidad!BK15-InfoUniversidad!$CD15)/InfoUniversidad!$CE15</f>
        <v>-0.5460200602165516</v>
      </c>
      <c r="BL15" s="77">
        <f>(InfoUniversidad!BL15-InfoUniversidad!$CD15)/InfoUniversidad!$CE15</f>
        <v>-0.5460200602165516</v>
      </c>
      <c r="BM15" s="77">
        <f>(InfoUniversidad!BM15-InfoUniversidad!$CD15)/InfoUniversidad!$CE15</f>
        <v>-0.5460200602165516</v>
      </c>
      <c r="BN15" s="77">
        <f>(InfoUniversidad!BN15-InfoUniversidad!$CD15)/InfoUniversidad!$CE15</f>
        <v>-0.5460200602165516</v>
      </c>
      <c r="BO15" s="77">
        <f>(InfoUniversidad!BO15-InfoUniversidad!$CD15)/InfoUniversidad!$CE15</f>
        <v>-0.5460200602165516</v>
      </c>
      <c r="BP15" s="77">
        <f>(InfoUniversidad!BP15-InfoUniversidad!$CD15)/InfoUniversidad!$CE15</f>
        <v>-0.5460200602165516</v>
      </c>
      <c r="BQ15" s="77">
        <f>(InfoUniversidad!BQ15-InfoUniversidad!$CD15)/InfoUniversidad!$CE15</f>
        <v>-0.5460200602165516</v>
      </c>
      <c r="BR15" s="77">
        <f>(InfoUniversidad!BR15-InfoUniversidad!$CD15)/InfoUniversidad!$CE15</f>
        <v>-0.5460200602165516</v>
      </c>
      <c r="BS15" s="77">
        <f>(InfoUniversidad!BS15-InfoUniversidad!$CD15)/InfoUniversidad!$CE15</f>
        <v>0.3561000392716641</v>
      </c>
      <c r="BT15" s="77">
        <f>(InfoUniversidad!BT15-InfoUniversidad!$CD15)/InfoUniversidad!$CE15</f>
        <v>2.1603402382480956</v>
      </c>
      <c r="BU15" s="77">
        <f>(InfoUniversidad!BU15-InfoUniversidad!$CD15)/InfoUniversidad!$CE15</f>
        <v>1.25822013875988</v>
      </c>
      <c r="BV15" s="77">
        <f>(InfoUniversidad!BV15-InfoUniversidad!$CD15)/InfoUniversidad!$CE15</f>
        <v>1.25822013875988</v>
      </c>
      <c r="BW15" s="77">
        <f>(InfoUniversidad!BW15-InfoUniversidad!$CD15)/InfoUniversidad!$CE15</f>
        <v>1.25822013875988</v>
      </c>
      <c r="BX15" s="77">
        <f>(InfoUniversidad!BX15-InfoUniversidad!$CD15)/InfoUniversidad!$CE15</f>
        <v>0.3561000392716641</v>
      </c>
      <c r="BY15" s="77">
        <f>(InfoUniversidad!BY15-InfoUniversidad!$CD15)/InfoUniversidad!$CE15</f>
        <v>2.6114002879922036</v>
      </c>
      <c r="BZ15" s="77">
        <f>(InfoUniversidad!BZ15-InfoUniversidad!$CD15)/InfoUniversidad!$CE15</f>
        <v>-0.5460200602165516</v>
      </c>
      <c r="CA15" s="77">
        <f>(InfoUniversidad!CA15-InfoUniversidad!$CD15)/InfoUniversidad!$CE15</f>
        <v>-0.5460200602165516</v>
      </c>
      <c r="CB15" s="77">
        <f>(InfoUniversidad!CB15-InfoUniversidad!$CD15)/InfoUniversidad!$CE15</f>
        <v>1.7092801885039879</v>
      </c>
    </row>
    <row r="16" spans="2:80" ht="12.75">
      <c r="B16" s="70">
        <f>Pesos!B17</f>
        <v>0</v>
      </c>
      <c r="C16" s="28" t="str">
        <f>Pesos!C17</f>
        <v>Personal OSL</v>
      </c>
      <c r="D16" s="28" t="str">
        <f>Pesos!D17</f>
        <v>Número de personas que integran la OSL</v>
      </c>
      <c r="E16" s="77">
        <f>(InfoUniversidad!E16-InfoUniversidad!$CD16)/InfoUniversidad!$CE16</f>
        <v>-0.2875341081893249</v>
      </c>
      <c r="F16" s="77">
        <f>(InfoUniversidad!F16-InfoUniversidad!$CD16)/InfoUniversidad!$CE16</f>
        <v>-0.2875341081893249</v>
      </c>
      <c r="G16" s="77">
        <f>(InfoUniversidad!G16-InfoUniversidad!$CD16)/InfoUniversidad!$CE16</f>
        <v>-0.2875341081893249</v>
      </c>
      <c r="H16" s="77">
        <f>(InfoUniversidad!H16-InfoUniversidad!$CD16)/InfoUniversidad!$CE16</f>
        <v>-0.2875341081893249</v>
      </c>
      <c r="I16" s="77">
        <f>(InfoUniversidad!I16-InfoUniversidad!$CD16)/InfoUniversidad!$CE16</f>
        <v>-0.2875341081893249</v>
      </c>
      <c r="J16" s="77">
        <f>(InfoUniversidad!J16-InfoUniversidad!$CD16)/InfoUniversidad!$CE16</f>
        <v>-0.2875341081893249</v>
      </c>
      <c r="K16" s="77">
        <f>(InfoUniversidad!K16-InfoUniversidad!$CD16)/InfoUniversidad!$CE16</f>
        <v>-0.2875341081893249</v>
      </c>
      <c r="L16" s="77">
        <f>(InfoUniversidad!L16-InfoUniversidad!$CD16)/InfoUniversidad!$CE16</f>
        <v>-0.2875341081893249</v>
      </c>
      <c r="M16" s="77">
        <f>(InfoUniversidad!M16-InfoUniversidad!$CD16)/InfoUniversidad!$CE16</f>
        <v>-0.2875341081893249</v>
      </c>
      <c r="N16" s="77">
        <f>(InfoUniversidad!N16-InfoUniversidad!$CD16)/InfoUniversidad!$CE16</f>
        <v>-0.2875341081893249</v>
      </c>
      <c r="O16" s="77">
        <f>(InfoUniversidad!O16-InfoUniversidad!$CD16)/InfoUniversidad!$CE16</f>
        <v>2.218120263174792</v>
      </c>
      <c r="P16" s="77">
        <f>(InfoUniversidad!P16-InfoUniversidad!$CD16)/InfoUniversidad!$CE16</f>
        <v>2.218120263174792</v>
      </c>
      <c r="Q16" s="77">
        <f>(InfoUniversidad!Q16-InfoUniversidad!$CD16)/InfoUniversidad!$CE16</f>
        <v>-0.2875341081893249</v>
      </c>
      <c r="R16" s="77">
        <f>(InfoUniversidad!R16-InfoUniversidad!$CD16)/InfoUniversidad!$CE16</f>
        <v>-0.2875341081893249</v>
      </c>
      <c r="S16" s="77">
        <f>(InfoUniversidad!S16-InfoUniversidad!$CD16)/InfoUniversidad!$CE16</f>
        <v>-0.2875341081893249</v>
      </c>
      <c r="T16" s="77">
        <f>(InfoUniversidad!T16-InfoUniversidad!$CD16)/InfoUniversidad!$CE16</f>
        <v>-0.2875341081893249</v>
      </c>
      <c r="U16" s="77">
        <f>(InfoUniversidad!U16-InfoUniversidad!$CD16)/InfoUniversidad!$CE16</f>
        <v>-0.2875341081893249</v>
      </c>
      <c r="V16" s="77">
        <f>(InfoUniversidad!V16-InfoUniversidad!$CD16)/InfoUniversidad!$CE16</f>
        <v>-0.2875341081893249</v>
      </c>
      <c r="W16" s="77">
        <f>(InfoUniversidad!W16-InfoUniversidad!$CD16)/InfoUniversidad!$CE16</f>
        <v>-0.2875341081893249</v>
      </c>
      <c r="X16" s="77">
        <f>(InfoUniversidad!X16-InfoUniversidad!$CD16)/InfoUniversidad!$CE16</f>
        <v>5.726036383084556</v>
      </c>
      <c r="Y16" s="77">
        <f>(InfoUniversidad!Y16-InfoUniversidad!$CD16)/InfoUniversidad!$CE16</f>
        <v>-0.2875341081893249</v>
      </c>
      <c r="Z16" s="77">
        <f>(InfoUniversidad!Z16-InfoUniversidad!$CD16)/InfoUniversidad!$CE16</f>
        <v>-0.2875341081893249</v>
      </c>
      <c r="AA16" s="77">
        <f>(InfoUniversidad!AA16-InfoUniversidad!$CD16)/InfoUniversidad!$CE16</f>
        <v>-0.2875341081893249</v>
      </c>
      <c r="AB16" s="77">
        <f>(InfoUniversidad!AB16-InfoUniversidad!$CD16)/InfoUniversidad!$CE16</f>
        <v>-0.2875341081893249</v>
      </c>
      <c r="AC16" s="77">
        <f>(InfoUniversidad!AC16-InfoUniversidad!$CD16)/InfoUniversidad!$CE16</f>
        <v>-0.2875341081893249</v>
      </c>
      <c r="AD16" s="77">
        <f>(InfoUniversidad!AD16-InfoUniversidad!$CD16)/InfoUniversidad!$CE16</f>
        <v>-0.2875341081893249</v>
      </c>
      <c r="AE16" s="77">
        <f>(InfoUniversidad!AE16-InfoUniversidad!$CD16)/InfoUniversidad!$CE16</f>
        <v>-0.2875341081893249</v>
      </c>
      <c r="AF16" s="77">
        <f>(InfoUniversidad!AF16-InfoUniversidad!$CD16)/InfoUniversidad!$CE16</f>
        <v>-0.2875341081893249</v>
      </c>
      <c r="AG16" s="77">
        <f>(InfoUniversidad!AG16-InfoUniversidad!$CD16)/InfoUniversidad!$CE16</f>
        <v>-0.2875341081893249</v>
      </c>
      <c r="AH16" s="77">
        <f>(InfoUniversidad!AH16-InfoUniversidad!$CD16)/InfoUniversidad!$CE16</f>
        <v>-0.2875341081893249</v>
      </c>
      <c r="AI16" s="77">
        <f>(InfoUniversidad!AI16-InfoUniversidad!$CD16)/InfoUniversidad!$CE16</f>
        <v>-0.2875341081893249</v>
      </c>
      <c r="AJ16" s="77">
        <f>(InfoUniversidad!AJ16-InfoUniversidad!$CD16)/InfoUniversidad!$CE16</f>
        <v>2.7192511374476154</v>
      </c>
      <c r="AK16" s="77">
        <f>(InfoUniversidad!AK16-InfoUniversidad!$CD16)/InfoUniversidad!$CE16</f>
        <v>-0.2875341081893249</v>
      </c>
      <c r="AL16" s="77">
        <f>(InfoUniversidad!AL16-InfoUniversidad!$CD16)/InfoUniversidad!$CE16</f>
        <v>-0.2875341081893249</v>
      </c>
      <c r="AM16" s="77">
        <f>(InfoUniversidad!AM16-InfoUniversidad!$CD16)/InfoUniversidad!$CE16</f>
        <v>-0.2875341081893249</v>
      </c>
      <c r="AN16" s="77">
        <f>(InfoUniversidad!AN16-InfoUniversidad!$CD16)/InfoUniversidad!$CE16</f>
        <v>-0.2875341081893249</v>
      </c>
      <c r="AO16" s="77">
        <f>(InfoUniversidad!AO16-InfoUniversidad!$CD16)/InfoUniversidad!$CE16</f>
        <v>-0.2875341081893249</v>
      </c>
      <c r="AP16" s="77">
        <f>(InfoUniversidad!AP16-InfoUniversidad!$CD16)/InfoUniversidad!$CE16</f>
        <v>-0.2875341081893249</v>
      </c>
      <c r="AQ16" s="77">
        <f>(InfoUniversidad!AQ16-InfoUniversidad!$CD16)/InfoUniversidad!$CE16</f>
        <v>-0.2875341081893249</v>
      </c>
      <c r="AR16" s="77">
        <f>(InfoUniversidad!AR16-InfoUniversidad!$CD16)/InfoUniversidad!$CE16</f>
        <v>2.218120263174792</v>
      </c>
      <c r="AS16" s="77">
        <f>(InfoUniversidad!AS16-InfoUniversidad!$CD16)/InfoUniversidad!$CE16</f>
        <v>-0.2875341081893249</v>
      </c>
      <c r="AT16" s="77">
        <f>(InfoUniversidad!AT16-InfoUniversidad!$CD16)/InfoUniversidad!$CE16</f>
        <v>-0.2875341081893249</v>
      </c>
      <c r="AU16" s="77">
        <f>(InfoUniversidad!AU16-InfoUniversidad!$CD16)/InfoUniversidad!$CE16</f>
        <v>-0.2875341081893249</v>
      </c>
      <c r="AV16" s="77">
        <f>(InfoUniversidad!AV16-InfoUniversidad!$CD16)/InfoUniversidad!$CE16</f>
        <v>-0.2875341081893249</v>
      </c>
      <c r="AW16" s="77">
        <f>(InfoUniversidad!AW16-InfoUniversidad!$CD16)/InfoUniversidad!$CE16</f>
        <v>-0.2875341081893249</v>
      </c>
      <c r="AX16" s="77">
        <f>(InfoUniversidad!AX16-InfoUniversidad!$CD16)/InfoUniversidad!$CE16</f>
        <v>-0.2875341081893249</v>
      </c>
      <c r="AY16" s="77">
        <f>(InfoUniversidad!AY16-InfoUniversidad!$CD16)/InfoUniversidad!$CE16</f>
        <v>-0.2875341081893249</v>
      </c>
      <c r="AZ16" s="77">
        <f>(InfoUniversidad!AZ16-InfoUniversidad!$CD16)/InfoUniversidad!$CE16</f>
        <v>-0.2875341081893249</v>
      </c>
      <c r="BA16" s="77">
        <f>(InfoUniversidad!BA16-InfoUniversidad!$CD16)/InfoUniversidad!$CE16</f>
        <v>-0.2875341081893249</v>
      </c>
      <c r="BB16" s="77">
        <f>(InfoUniversidad!BB16-InfoUniversidad!$CD16)/InfoUniversidad!$CE16</f>
        <v>-0.2875341081893249</v>
      </c>
      <c r="BC16" s="77">
        <f>(InfoUniversidad!BC16-InfoUniversidad!$CD16)/InfoUniversidad!$CE16</f>
        <v>-0.2875341081893249</v>
      </c>
      <c r="BD16" s="77">
        <f>(InfoUniversidad!BD16-InfoUniversidad!$CD16)/InfoUniversidad!$CE16</f>
        <v>-0.2875341081893249</v>
      </c>
      <c r="BE16" s="77">
        <f>(InfoUniversidad!BE16-InfoUniversidad!$CD16)/InfoUniversidad!$CE16</f>
        <v>-0.2875341081893249</v>
      </c>
      <c r="BF16" s="77">
        <f>(InfoUniversidad!BF16-InfoUniversidad!$CD16)/InfoUniversidad!$CE16</f>
        <v>-0.2875341081893249</v>
      </c>
      <c r="BG16" s="77">
        <f>(InfoUniversidad!BG16-InfoUniversidad!$CD16)/InfoUniversidad!$CE16</f>
        <v>-0.2875341081893249</v>
      </c>
      <c r="BH16" s="77">
        <f>(InfoUniversidad!BH16-InfoUniversidad!$CD16)/InfoUniversidad!$CE16</f>
        <v>-0.2875341081893249</v>
      </c>
      <c r="BI16" s="77">
        <f>(InfoUniversidad!BI16-InfoUniversidad!$CD16)/InfoUniversidad!$CE16</f>
        <v>-0.2875341081893249</v>
      </c>
      <c r="BJ16" s="77">
        <f>(InfoUniversidad!BJ16-InfoUniversidad!$CD16)/InfoUniversidad!$CE16</f>
        <v>-0.2875341081893249</v>
      </c>
      <c r="BK16" s="77">
        <f>(InfoUniversidad!BK16-InfoUniversidad!$CD16)/InfoUniversidad!$CE16</f>
        <v>-0.2875341081893249</v>
      </c>
      <c r="BL16" s="77">
        <f>(InfoUniversidad!BL16-InfoUniversidad!$CD16)/InfoUniversidad!$CE16</f>
        <v>-0.2875341081893249</v>
      </c>
      <c r="BM16" s="77">
        <f>(InfoUniversidad!BM16-InfoUniversidad!$CD16)/InfoUniversidad!$CE16</f>
        <v>-0.2875341081893249</v>
      </c>
      <c r="BN16" s="77">
        <f>(InfoUniversidad!BN16-InfoUniversidad!$CD16)/InfoUniversidad!$CE16</f>
        <v>-0.2875341081893249</v>
      </c>
      <c r="BO16" s="77">
        <f>(InfoUniversidad!BO16-InfoUniversidad!$CD16)/InfoUniversidad!$CE16</f>
        <v>-0.2875341081893249</v>
      </c>
      <c r="BP16" s="77">
        <f>(InfoUniversidad!BP16-InfoUniversidad!$CD16)/InfoUniversidad!$CE16</f>
        <v>-0.2875341081893249</v>
      </c>
      <c r="BQ16" s="77">
        <f>(InfoUniversidad!BQ16-InfoUniversidad!$CD16)/InfoUniversidad!$CE16</f>
        <v>-0.2875341081893249</v>
      </c>
      <c r="BR16" s="77">
        <f>(InfoUniversidad!BR16-InfoUniversidad!$CD16)/InfoUniversidad!$CE16</f>
        <v>-0.2875341081893249</v>
      </c>
      <c r="BS16" s="77">
        <f>(InfoUniversidad!BS16-InfoUniversidad!$CD16)/InfoUniversidad!$CE16</f>
        <v>-0.2875341081893249</v>
      </c>
      <c r="BT16" s="77">
        <f>(InfoUniversidad!BT16-InfoUniversidad!$CD16)/InfoUniversidad!$CE16</f>
        <v>-0.2875341081893249</v>
      </c>
      <c r="BU16" s="77">
        <f>(InfoUniversidad!BU16-InfoUniversidad!$CD16)/InfoUniversidad!$CE16</f>
        <v>-0.2875341081893249</v>
      </c>
      <c r="BV16" s="77">
        <f>(InfoUniversidad!BV16-InfoUniversidad!$CD16)/InfoUniversidad!$CE16</f>
        <v>-0.2875341081893249</v>
      </c>
      <c r="BW16" s="77">
        <f>(InfoUniversidad!BW16-InfoUniversidad!$CD16)/InfoUniversidad!$CE16</f>
        <v>-0.2875341081893249</v>
      </c>
      <c r="BX16" s="77">
        <f>(InfoUniversidad!BX16-InfoUniversidad!$CD16)/InfoUniversidad!$CE16</f>
        <v>-0.2875341081893249</v>
      </c>
      <c r="BY16" s="77">
        <f>(InfoUniversidad!BY16-InfoUniversidad!$CD16)/InfoUniversidad!$CE16</f>
        <v>-0.2875341081893249</v>
      </c>
      <c r="BZ16" s="77">
        <f>(InfoUniversidad!BZ16-InfoUniversidad!$CD16)/InfoUniversidad!$CE16</f>
        <v>-0.2875341081893249</v>
      </c>
      <c r="CA16" s="77">
        <f>(InfoUniversidad!CA16-InfoUniversidad!$CD16)/InfoUniversidad!$CE16</f>
        <v>-0.2875341081893249</v>
      </c>
      <c r="CB16" s="77">
        <f>(InfoUniversidad!CB16-InfoUniversidad!$CD16)/InfoUniversidad!$CE16</f>
        <v>0.714727640356322</v>
      </c>
    </row>
    <row r="17" spans="2:80" ht="12.75">
      <c r="B17" s="70">
        <f>Pesos!B18</f>
        <v>0</v>
      </c>
      <c r="C17" s="28" t="str">
        <f>Pesos!C18</f>
        <v>Actividad OSL</v>
      </c>
      <c r="D17" s="28" t="str">
        <f>Pesos!D18</f>
        <v>Número total de artículos publicados</v>
      </c>
      <c r="E17" s="77">
        <f>(InfoUniversidad!E17-InfoUniversidad!$CD17)/InfoUniversidad!$CE17</f>
        <v>-0.39322153065227766</v>
      </c>
      <c r="F17" s="77">
        <f>(InfoUniversidad!F17-InfoUniversidad!$CD17)/InfoUniversidad!$CE17</f>
        <v>-0.25460733135257635</v>
      </c>
      <c r="G17" s="77">
        <f>(InfoUniversidad!G17-InfoUniversidad!$CD17)/InfoUniversidad!$CE17</f>
        <v>-0.39322153065227766</v>
      </c>
      <c r="H17" s="77">
        <f>(InfoUniversidad!H17-InfoUniversidad!$CD17)/InfoUniversidad!$CE17</f>
        <v>-0.39322153065227766</v>
      </c>
      <c r="I17" s="77">
        <f>(InfoUniversidad!I17-InfoUniversidad!$CD17)/InfoUniversidad!$CE17</f>
        <v>-0.39322153065227766</v>
      </c>
      <c r="J17" s="77">
        <f>(InfoUniversidad!J17-InfoUniversidad!$CD17)/InfoUniversidad!$CE17</f>
        <v>-0.39322153065227766</v>
      </c>
      <c r="K17" s="77">
        <f>(InfoUniversidad!K17-InfoUniversidad!$CD17)/InfoUniversidad!$CE17</f>
        <v>-0.39322153065227766</v>
      </c>
      <c r="L17" s="77">
        <f>(InfoUniversidad!L17-InfoUniversidad!$CD17)/InfoUniversidad!$CE17</f>
        <v>-0.39322153065227766</v>
      </c>
      <c r="M17" s="77">
        <f>(InfoUniversidad!M17-InfoUniversidad!$CD17)/InfoUniversidad!$CE17</f>
        <v>-0.39322153065227766</v>
      </c>
      <c r="N17" s="77">
        <f>(InfoUniversidad!N17-InfoUniversidad!$CD17)/InfoUniversidad!$CE17</f>
        <v>-0.39322153065227766</v>
      </c>
      <c r="O17" s="77">
        <f>(InfoUniversidad!O17-InfoUniversidad!$CD17)/InfoUniversidad!$CE17</f>
        <v>0.7041408804703577</v>
      </c>
      <c r="P17" s="77">
        <f>(InfoUniversidad!P17-InfoUniversidad!$CD17)/InfoUniversidad!$CE17</f>
        <v>4.747055026711646</v>
      </c>
      <c r="Q17" s="77">
        <f>(InfoUniversidad!Q17-InfoUniversidad!$CD17)/InfoUniversidad!$CE17</f>
        <v>-0.39322153065227766</v>
      </c>
      <c r="R17" s="77">
        <f>(InfoUniversidad!R17-InfoUniversidad!$CD17)/InfoUniversidad!$CE17</f>
        <v>-0.39322153065227766</v>
      </c>
      <c r="S17" s="77">
        <f>(InfoUniversidad!S17-InfoUniversidad!$CD17)/InfoUniversidad!$CE17</f>
        <v>-0.39322153065227766</v>
      </c>
      <c r="T17" s="77">
        <f>(InfoUniversidad!T17-InfoUniversidad!$CD17)/InfoUniversidad!$CE17</f>
        <v>-0.39322153065227766</v>
      </c>
      <c r="U17" s="77">
        <f>(InfoUniversidad!U17-InfoUniversidad!$CD17)/InfoUniversidad!$CE17</f>
        <v>-0.39322153065227766</v>
      </c>
      <c r="V17" s="77">
        <f>(InfoUniversidad!V17-InfoUniversidad!$CD17)/InfoUniversidad!$CE17</f>
        <v>-0.39322153065227766</v>
      </c>
      <c r="W17" s="77">
        <f>(InfoUniversidad!W17-InfoUniversidad!$CD17)/InfoUniversidad!$CE17</f>
        <v>-0.26615851462755147</v>
      </c>
      <c r="X17" s="77">
        <f>(InfoUniversidad!X17-InfoUniversidad!$CD17)/InfoUniversidad!$CE17</f>
        <v>-0.04668603240302437</v>
      </c>
      <c r="Y17" s="77">
        <f>(InfoUniversidad!Y17-InfoUniversidad!$CD17)/InfoUniversidad!$CE17</f>
        <v>-0.39322153065227766</v>
      </c>
      <c r="Z17" s="77">
        <f>(InfoUniversidad!Z17-InfoUniversidad!$CD17)/InfoUniversidad!$CE17</f>
        <v>0.08037698362170183</v>
      </c>
      <c r="AA17" s="77">
        <f>(InfoUniversidad!AA17-InfoUniversidad!$CD17)/InfoUniversidad!$CE17</f>
        <v>4.215700596062791</v>
      </c>
      <c r="AB17" s="77">
        <f>(InfoUniversidad!AB17-InfoUniversidad!$CD17)/InfoUniversidad!$CE17</f>
        <v>-0.39322153065227766</v>
      </c>
      <c r="AC17" s="77">
        <f>(InfoUniversidad!AC17-InfoUniversidad!$CD17)/InfoUniversidad!$CE17</f>
        <v>-0.39322153065227766</v>
      </c>
      <c r="AD17" s="77">
        <f>(InfoUniversidad!AD17-InfoUniversidad!$CD17)/InfoUniversidad!$CE17</f>
        <v>-0.39322153065227766</v>
      </c>
      <c r="AE17" s="77">
        <f>(InfoUniversidad!AE17-InfoUniversidad!$CD17)/InfoUniversidad!$CE17</f>
        <v>1.0275740121696608</v>
      </c>
      <c r="AF17" s="77">
        <f>(InfoUniversidad!AF17-InfoUniversidad!$CD17)/InfoUniversidad!$CE17</f>
        <v>-0.39322153065227766</v>
      </c>
      <c r="AG17" s="77">
        <f>(InfoUniversidad!AG17-InfoUniversidad!$CD17)/InfoUniversidad!$CE17</f>
        <v>-0.39322153065227766</v>
      </c>
      <c r="AH17" s="77">
        <f>(InfoUniversidad!AH17-InfoUniversidad!$CD17)/InfoUniversidad!$CE17</f>
        <v>-0.39322153065227766</v>
      </c>
      <c r="AI17" s="77">
        <f>(InfoUniversidad!AI17-InfoUniversidad!$CD17)/InfoUniversidad!$CE17</f>
        <v>-0.39322153065227766</v>
      </c>
      <c r="AJ17" s="77">
        <f>(InfoUniversidad!AJ17-InfoUniversidad!$CD17)/InfoUniversidad!$CE17</f>
        <v>-0.39322153065227766</v>
      </c>
      <c r="AK17" s="77">
        <f>(InfoUniversidad!AK17-InfoUniversidad!$CD17)/InfoUniversidad!$CE17</f>
        <v>-0.39322153065227766</v>
      </c>
      <c r="AL17" s="77">
        <f>(InfoUniversidad!AL17-InfoUniversidad!$CD17)/InfoUniversidad!$CE17</f>
        <v>-0.39322153065227766</v>
      </c>
      <c r="AM17" s="77">
        <f>(InfoUniversidad!AM17-InfoUniversidad!$CD17)/InfoUniversidad!$CE17</f>
        <v>-0.39322153065227766</v>
      </c>
      <c r="AN17" s="77">
        <f>(InfoUniversidad!AN17-InfoUniversidad!$CD17)/InfoUniversidad!$CE17</f>
        <v>-0.39322153065227766</v>
      </c>
      <c r="AO17" s="77">
        <f>(InfoUniversidad!AO17-InfoUniversidad!$CD17)/InfoUniversidad!$CE17</f>
        <v>-0.39322153065227766</v>
      </c>
      <c r="AP17" s="77">
        <f>(InfoUniversidad!AP17-InfoUniversidad!$CD17)/InfoUniversidad!$CE17</f>
        <v>-0.39322153065227766</v>
      </c>
      <c r="AQ17" s="77">
        <f>(InfoUniversidad!AQ17-InfoUniversidad!$CD17)/InfoUniversidad!$CE17</f>
        <v>-0.39322153065227766</v>
      </c>
      <c r="AR17" s="77">
        <f>(InfoUniversidad!AR17-InfoUniversidad!$CD17)/InfoUniversidad!$CE17</f>
        <v>2.7255979535910018</v>
      </c>
      <c r="AS17" s="77">
        <f>(InfoUniversidad!AS17-InfoUniversidad!$CD17)/InfoUniversidad!$CE17</f>
        <v>-0.39322153065227766</v>
      </c>
      <c r="AT17" s="77">
        <f>(InfoUniversidad!AT17-InfoUniversidad!$CD17)/InfoUniversidad!$CE17</f>
        <v>-0.39322153065227766</v>
      </c>
      <c r="AU17" s="77">
        <f>(InfoUniversidad!AU17-InfoUniversidad!$CD17)/InfoUniversidad!$CE17</f>
        <v>-0.39322153065227766</v>
      </c>
      <c r="AV17" s="77">
        <f>(InfoUniversidad!AV17-InfoUniversidad!$CD17)/InfoUniversidad!$CE17</f>
        <v>-0.39322153065227766</v>
      </c>
      <c r="AW17" s="77">
        <f>(InfoUniversidad!AW17-InfoUniversidad!$CD17)/InfoUniversidad!$CE17</f>
        <v>-0.39322153065227766</v>
      </c>
      <c r="AX17" s="77">
        <f>(InfoUniversidad!AX17-InfoUniversidad!$CD17)/InfoUniversidad!$CE17</f>
        <v>-0.39322153065227766</v>
      </c>
      <c r="AY17" s="77">
        <f>(InfoUniversidad!AY17-InfoUniversidad!$CD17)/InfoUniversidad!$CE17</f>
        <v>-0.39322153065227766</v>
      </c>
      <c r="AZ17" s="77">
        <f>(InfoUniversidad!AZ17-InfoUniversidad!$CD17)/InfoUniversidad!$CE17</f>
        <v>-0.39322153065227766</v>
      </c>
      <c r="BA17" s="77">
        <f>(InfoUniversidad!BA17-InfoUniversidad!$CD17)/InfoUniversidad!$CE17</f>
        <v>-0.39322153065227766</v>
      </c>
      <c r="BB17" s="77">
        <f>(InfoUniversidad!BB17-InfoUniversidad!$CD17)/InfoUniversidad!$CE17</f>
        <v>-0.39322153065227766</v>
      </c>
      <c r="BC17" s="77">
        <f>(InfoUniversidad!BC17-InfoUniversidad!$CD17)/InfoUniversidad!$CE17</f>
        <v>-0.39322153065227766</v>
      </c>
      <c r="BD17" s="77">
        <f>(InfoUniversidad!BD17-InfoUniversidad!$CD17)/InfoUniversidad!$CE17</f>
        <v>-0.39322153065227766</v>
      </c>
      <c r="BE17" s="77">
        <f>(InfoUniversidad!BE17-InfoUniversidad!$CD17)/InfoUniversidad!$CE17</f>
        <v>-0.39322153065227766</v>
      </c>
      <c r="BF17" s="77">
        <f>(InfoUniversidad!BF17-InfoUniversidad!$CD17)/InfoUniversidad!$CE17</f>
        <v>-0.39322153065227766</v>
      </c>
      <c r="BG17" s="77">
        <f>(InfoUniversidad!BG17-InfoUniversidad!$CD17)/InfoUniversidad!$CE17</f>
        <v>1.9170151243427442</v>
      </c>
      <c r="BH17" s="77">
        <f>(InfoUniversidad!BH17-InfoUniversidad!$CD17)/InfoUniversidad!$CE17</f>
        <v>-0.39322153065227766</v>
      </c>
      <c r="BI17" s="77">
        <f>(InfoUniversidad!BI17-InfoUniversidad!$CD17)/InfoUniversidad!$CE17</f>
        <v>-0.39322153065227766</v>
      </c>
      <c r="BJ17" s="77">
        <f>(InfoUniversidad!BJ17-InfoUniversidad!$CD17)/InfoUniversidad!$CE17</f>
        <v>-0.39322153065227766</v>
      </c>
      <c r="BK17" s="77">
        <f>(InfoUniversidad!BK17-InfoUniversidad!$CD17)/InfoUniversidad!$CE17</f>
        <v>-0.39322153065227766</v>
      </c>
      <c r="BL17" s="77">
        <f>(InfoUniversidad!BL17-InfoUniversidad!$CD17)/InfoUniversidad!$CE17</f>
        <v>-0.39322153065227766</v>
      </c>
      <c r="BM17" s="77">
        <f>(InfoUniversidad!BM17-InfoUniversidad!$CD17)/InfoUniversidad!$CE17</f>
        <v>-0.39322153065227766</v>
      </c>
      <c r="BN17" s="77">
        <f>(InfoUniversidad!BN17-InfoUniversidad!$CD17)/InfoUniversidad!$CE17</f>
        <v>-0.39322153065227766</v>
      </c>
      <c r="BO17" s="77">
        <f>(InfoUniversidad!BO17-InfoUniversidad!$CD17)/InfoUniversidad!$CE17</f>
        <v>-0.39322153065227766</v>
      </c>
      <c r="BP17" s="77">
        <f>(InfoUniversidad!BP17-InfoUniversidad!$CD17)/InfoUniversidad!$CE17</f>
        <v>-0.39322153065227766</v>
      </c>
      <c r="BQ17" s="77">
        <f>(InfoUniversidad!BQ17-InfoUniversidad!$CD17)/InfoUniversidad!$CE17</f>
        <v>-0.39322153065227766</v>
      </c>
      <c r="BR17" s="77">
        <f>(InfoUniversidad!BR17-InfoUniversidad!$CD17)/InfoUniversidad!$CE17</f>
        <v>-0.39322153065227766</v>
      </c>
      <c r="BS17" s="77">
        <f>(InfoUniversidad!BS17-InfoUniversidad!$CD17)/InfoUniversidad!$CE17</f>
        <v>0.41536129859598</v>
      </c>
      <c r="BT17" s="77">
        <f>(InfoUniversidad!BT17-InfoUniversidad!$CD17)/InfoUniversidad!$CE17</f>
        <v>1.9170151243427442</v>
      </c>
      <c r="BU17" s="77">
        <f>(InfoUniversidad!BU17-InfoUniversidad!$CD17)/InfoUniversidad!$CE17</f>
        <v>0.7618967968452334</v>
      </c>
      <c r="BV17" s="77">
        <f>(InfoUniversidad!BV17-InfoUniversidad!$CD17)/InfoUniversidad!$CE17</f>
        <v>-0.39322153065227766</v>
      </c>
      <c r="BW17" s="77">
        <f>(InfoUniversidad!BW17-InfoUniversidad!$CD17)/InfoUniversidad!$CE17</f>
        <v>0.7618967968452334</v>
      </c>
      <c r="BX17" s="77">
        <f>(InfoUniversidad!BX17-InfoUniversidad!$CD17)/InfoUniversidad!$CE17</f>
        <v>0.1843376330964778</v>
      </c>
      <c r="BY17" s="77">
        <f>(InfoUniversidad!BY17-InfoUniversidad!$CD17)/InfoUniversidad!$CE17</f>
        <v>1.9170151243427442</v>
      </c>
      <c r="BZ17" s="77">
        <f>(InfoUniversidad!BZ17-InfoUniversidad!$CD17)/InfoUniversidad!$CE17</f>
        <v>-0.39322153065227766</v>
      </c>
      <c r="CA17" s="77">
        <f>(InfoUniversidad!CA17-InfoUniversidad!$CD17)/InfoUniversidad!$CE17</f>
        <v>-0.39322153065227766</v>
      </c>
      <c r="CB17" s="77">
        <f>(InfoUniversidad!CB17-InfoUniversidad!$CD17)/InfoUniversidad!$CE17</f>
        <v>0.8196527132201089</v>
      </c>
    </row>
    <row r="18" spans="2:80" ht="12.75">
      <c r="B18" s="70"/>
      <c r="C18" s="28" t="str">
        <f>Pesos!C19</f>
        <v>Enlaces de colaboración</v>
      </c>
      <c r="D18" s="28" t="str">
        <f>Pesos!D18</f>
        <v>Número total de artículos publicados</v>
      </c>
      <c r="E18" s="77">
        <f>(InfoUniversidad!E18-InfoUniversidad!$CD18)/InfoUniversidad!$CE18</f>
        <v>-0.4512583353391185</v>
      </c>
      <c r="F18" s="77">
        <f>(InfoUniversidad!F18-InfoUniversidad!$CD18)/InfoUniversidad!$CE18</f>
        <v>2.186867317412651</v>
      </c>
      <c r="G18" s="77">
        <f>(InfoUniversidad!G18-InfoUniversidad!$CD18)/InfoUniversidad!$CE18</f>
        <v>-0.4512583353391185</v>
      </c>
      <c r="H18" s="77">
        <f>(InfoUniversidad!H18-InfoUniversidad!$CD18)/InfoUniversidad!$CE18</f>
        <v>-0.4512583353391185</v>
      </c>
      <c r="I18" s="77">
        <f>(InfoUniversidad!I18-InfoUniversidad!$CD18)/InfoUniversidad!$CE18</f>
        <v>-0.4512583353391185</v>
      </c>
      <c r="J18" s="77">
        <f>(InfoUniversidad!J18-InfoUniversidad!$CD18)/InfoUniversidad!$CE18</f>
        <v>-0.4512583353391185</v>
      </c>
      <c r="K18" s="77">
        <f>(InfoUniversidad!K18-InfoUniversidad!$CD18)/InfoUniversidad!$CE18</f>
        <v>-0.4512583353391185</v>
      </c>
      <c r="L18" s="77">
        <f>(InfoUniversidad!L18-InfoUniversidad!$CD18)/InfoUniversidad!$CE18</f>
        <v>2.186867317412651</v>
      </c>
      <c r="M18" s="77">
        <f>(InfoUniversidad!M18-InfoUniversidad!$CD18)/InfoUniversidad!$CE18</f>
        <v>-0.4512583353391185</v>
      </c>
      <c r="N18" s="77">
        <f>(InfoUniversidad!N18-InfoUniversidad!$CD18)/InfoUniversidad!$CE18</f>
        <v>-0.4512583353391185</v>
      </c>
      <c r="O18" s="77">
        <f>(InfoUniversidad!O18-InfoUniversidad!$CD18)/InfoUniversidad!$CE18</f>
        <v>-0.4512583353391185</v>
      </c>
      <c r="P18" s="77">
        <f>(InfoUniversidad!P18-InfoUniversidad!$CD18)/InfoUniversidad!$CE18</f>
        <v>-0.4512583353391185</v>
      </c>
      <c r="Q18" s="77">
        <f>(InfoUniversidad!Q18-InfoUniversidad!$CD18)/InfoUniversidad!$CE18</f>
        <v>-0.4512583353391185</v>
      </c>
      <c r="R18" s="77">
        <f>(InfoUniversidad!R18-InfoUniversidad!$CD18)/InfoUniversidad!$CE18</f>
        <v>-0.4512583353391185</v>
      </c>
      <c r="S18" s="77">
        <f>(InfoUniversidad!S18-InfoUniversidad!$CD18)/InfoUniversidad!$CE18</f>
        <v>-0.4512583353391185</v>
      </c>
      <c r="T18" s="77">
        <f>(InfoUniversidad!T18-InfoUniversidad!$CD18)/InfoUniversidad!$CE18</f>
        <v>-0.4512583353391185</v>
      </c>
      <c r="U18" s="77">
        <f>(InfoUniversidad!U18-InfoUniversidad!$CD18)/InfoUniversidad!$CE18</f>
        <v>-0.4512583353391185</v>
      </c>
      <c r="V18" s="77">
        <f>(InfoUniversidad!V18-InfoUniversidad!$CD18)/InfoUniversidad!$CE18</f>
        <v>-0.4512583353391185</v>
      </c>
      <c r="W18" s="77">
        <f>(InfoUniversidad!W18-InfoUniversidad!$CD18)/InfoUniversidad!$CE18</f>
        <v>2.186867317412651</v>
      </c>
      <c r="X18" s="77">
        <f>(InfoUniversidad!X18-InfoUniversidad!$CD18)/InfoUniversidad!$CE18</f>
        <v>-0.4512583353391185</v>
      </c>
      <c r="Y18" s="77">
        <f>(InfoUniversidad!Y18-InfoUniversidad!$CD18)/InfoUniversidad!$CE18</f>
        <v>-0.4512583353391185</v>
      </c>
      <c r="Z18" s="77">
        <f>(InfoUniversidad!Z18-InfoUniversidad!$CD18)/InfoUniversidad!$CE18</f>
        <v>2.186867317412651</v>
      </c>
      <c r="AA18" s="77">
        <f>(InfoUniversidad!AA18-InfoUniversidad!$CD18)/InfoUniversidad!$CE18</f>
        <v>-0.4512583353391185</v>
      </c>
      <c r="AB18" s="77">
        <f>(InfoUniversidad!AB18-InfoUniversidad!$CD18)/InfoUniversidad!$CE18</f>
        <v>-0.4512583353391185</v>
      </c>
      <c r="AC18" s="77">
        <f>(InfoUniversidad!AC18-InfoUniversidad!$CD18)/InfoUniversidad!$CE18</f>
        <v>-0.4512583353391185</v>
      </c>
      <c r="AD18" s="77">
        <f>(InfoUniversidad!AD18-InfoUniversidad!$CD18)/InfoUniversidad!$CE18</f>
        <v>-0.4512583353391185</v>
      </c>
      <c r="AE18" s="77">
        <f>(InfoUniversidad!AE18-InfoUniversidad!$CD18)/InfoUniversidad!$CE18</f>
        <v>2.186867317412651</v>
      </c>
      <c r="AF18" s="77">
        <f>(InfoUniversidad!AF18-InfoUniversidad!$CD18)/InfoUniversidad!$CE18</f>
        <v>-0.4512583353391185</v>
      </c>
      <c r="AG18" s="77">
        <f>(InfoUniversidad!AG18-InfoUniversidad!$CD18)/InfoUniversidad!$CE18</f>
        <v>-0.4512583353391185</v>
      </c>
      <c r="AH18" s="77">
        <f>(InfoUniversidad!AH18-InfoUniversidad!$CD18)/InfoUniversidad!$CE18</f>
        <v>-0.4512583353391185</v>
      </c>
      <c r="AI18" s="77">
        <f>(InfoUniversidad!AI18-InfoUniversidad!$CD18)/InfoUniversidad!$CE18</f>
        <v>-0.4512583353391185</v>
      </c>
      <c r="AJ18" s="77">
        <f>(InfoUniversidad!AJ18-InfoUniversidad!$CD18)/InfoUniversidad!$CE18</f>
        <v>2.186867317412651</v>
      </c>
      <c r="AK18" s="77">
        <f>(InfoUniversidad!AK18-InfoUniversidad!$CD18)/InfoUniversidad!$CE18</f>
        <v>-0.4512583353391185</v>
      </c>
      <c r="AL18" s="77">
        <f>(InfoUniversidad!AL18-InfoUniversidad!$CD18)/InfoUniversidad!$CE18</f>
        <v>-0.4512583353391185</v>
      </c>
      <c r="AM18" s="77">
        <f>(InfoUniversidad!AM18-InfoUniversidad!$CD18)/InfoUniversidad!$CE18</f>
        <v>-0.4512583353391185</v>
      </c>
      <c r="AN18" s="77">
        <f>(InfoUniversidad!AN18-InfoUniversidad!$CD18)/InfoUniversidad!$CE18</f>
        <v>-0.4512583353391185</v>
      </c>
      <c r="AO18" s="77">
        <f>(InfoUniversidad!AO18-InfoUniversidad!$CD18)/InfoUniversidad!$CE18</f>
        <v>-0.4512583353391185</v>
      </c>
      <c r="AP18" s="77">
        <f>(InfoUniversidad!AP18-InfoUniversidad!$CD18)/InfoUniversidad!$CE18</f>
        <v>-0.4512583353391185</v>
      </c>
      <c r="AQ18" s="77">
        <f>(InfoUniversidad!AQ18-InfoUniversidad!$CD18)/InfoUniversidad!$CE18</f>
        <v>-0.4512583353391185</v>
      </c>
      <c r="AR18" s="77">
        <f>(InfoUniversidad!AR18-InfoUniversidad!$CD18)/InfoUniversidad!$CE18</f>
        <v>2.186867317412651</v>
      </c>
      <c r="AS18" s="77">
        <f>(InfoUniversidad!AS18-InfoUniversidad!$CD18)/InfoUniversidad!$CE18</f>
        <v>-0.4512583353391185</v>
      </c>
      <c r="AT18" s="77">
        <f>(InfoUniversidad!AT18-InfoUniversidad!$CD18)/InfoUniversidad!$CE18</f>
        <v>-0.4512583353391185</v>
      </c>
      <c r="AU18" s="77">
        <f>(InfoUniversidad!AU18-InfoUniversidad!$CD18)/InfoUniversidad!$CE18</f>
        <v>-0.4512583353391185</v>
      </c>
      <c r="AV18" s="77">
        <f>(InfoUniversidad!AV18-InfoUniversidad!$CD18)/InfoUniversidad!$CE18</f>
        <v>-0.4512583353391185</v>
      </c>
      <c r="AW18" s="77">
        <f>(InfoUniversidad!AW18-InfoUniversidad!$CD18)/InfoUniversidad!$CE18</f>
        <v>-0.4512583353391185</v>
      </c>
      <c r="AX18" s="77">
        <f>(InfoUniversidad!AX18-InfoUniversidad!$CD18)/InfoUniversidad!$CE18</f>
        <v>-0.4512583353391185</v>
      </c>
      <c r="AY18" s="77">
        <f>(InfoUniversidad!AY18-InfoUniversidad!$CD18)/InfoUniversidad!$CE18</f>
        <v>-0.4512583353391185</v>
      </c>
      <c r="AZ18" s="77">
        <f>(InfoUniversidad!AZ18-InfoUniversidad!$CD18)/InfoUniversidad!$CE18</f>
        <v>-0.4512583353391185</v>
      </c>
      <c r="BA18" s="77">
        <f>(InfoUniversidad!BA18-InfoUniversidad!$CD18)/InfoUniversidad!$CE18</f>
        <v>-0.4512583353391185</v>
      </c>
      <c r="BB18" s="77">
        <f>(InfoUniversidad!BB18-InfoUniversidad!$CD18)/InfoUniversidad!$CE18</f>
        <v>-0.4512583353391185</v>
      </c>
      <c r="BC18" s="77">
        <f>(InfoUniversidad!BC18-InfoUniversidad!$CD18)/InfoUniversidad!$CE18</f>
        <v>-0.4512583353391185</v>
      </c>
      <c r="BD18" s="77">
        <f>(InfoUniversidad!BD18-InfoUniversidad!$CD18)/InfoUniversidad!$CE18</f>
        <v>-0.4512583353391185</v>
      </c>
      <c r="BE18" s="77">
        <f>(InfoUniversidad!BE18-InfoUniversidad!$CD18)/InfoUniversidad!$CE18</f>
        <v>-0.4512583353391185</v>
      </c>
      <c r="BF18" s="77">
        <f>(InfoUniversidad!BF18-InfoUniversidad!$CD18)/InfoUniversidad!$CE18</f>
        <v>-0.4512583353391185</v>
      </c>
      <c r="BG18" s="77">
        <f>(InfoUniversidad!BG18-InfoUniversidad!$CD18)/InfoUniversidad!$CE18</f>
        <v>-0.4512583353391185</v>
      </c>
      <c r="BH18" s="77">
        <f>(InfoUniversidad!BH18-InfoUniversidad!$CD18)/InfoUniversidad!$CE18</f>
        <v>-0.4512583353391185</v>
      </c>
      <c r="BI18" s="77">
        <f>(InfoUniversidad!BI18-InfoUniversidad!$CD18)/InfoUniversidad!$CE18</f>
        <v>-0.4512583353391185</v>
      </c>
      <c r="BJ18" s="77">
        <f>(InfoUniversidad!BJ18-InfoUniversidad!$CD18)/InfoUniversidad!$CE18</f>
        <v>-0.4512583353391185</v>
      </c>
      <c r="BK18" s="77">
        <f>(InfoUniversidad!BK18-InfoUniversidad!$CD18)/InfoUniversidad!$CE18</f>
        <v>-0.4512583353391185</v>
      </c>
      <c r="BL18" s="77">
        <f>(InfoUniversidad!BL18-InfoUniversidad!$CD18)/InfoUniversidad!$CE18</f>
        <v>-0.4512583353391185</v>
      </c>
      <c r="BM18" s="77">
        <f>(InfoUniversidad!BM18-InfoUniversidad!$CD18)/InfoUniversidad!$CE18</f>
        <v>-0.4512583353391185</v>
      </c>
      <c r="BN18" s="77">
        <f>(InfoUniversidad!BN18-InfoUniversidad!$CD18)/InfoUniversidad!$CE18</f>
        <v>-0.4512583353391185</v>
      </c>
      <c r="BO18" s="77">
        <f>(InfoUniversidad!BO18-InfoUniversidad!$CD18)/InfoUniversidad!$CE18</f>
        <v>-0.4512583353391185</v>
      </c>
      <c r="BP18" s="77">
        <f>(InfoUniversidad!BP18-InfoUniversidad!$CD18)/InfoUniversidad!$CE18</f>
        <v>-0.4512583353391185</v>
      </c>
      <c r="BQ18" s="77">
        <f>(InfoUniversidad!BQ18-InfoUniversidad!$CD18)/InfoUniversidad!$CE18</f>
        <v>-0.4512583353391185</v>
      </c>
      <c r="BR18" s="77">
        <f>(InfoUniversidad!BR18-InfoUniversidad!$CD18)/InfoUniversidad!$CE18</f>
        <v>-0.4512583353391185</v>
      </c>
      <c r="BS18" s="77">
        <f>(InfoUniversidad!BS18-InfoUniversidad!$CD18)/InfoUniversidad!$CE18</f>
        <v>2.186867317412651</v>
      </c>
      <c r="BT18" s="77">
        <f>(InfoUniversidad!BT18-InfoUniversidad!$CD18)/InfoUniversidad!$CE18</f>
        <v>-0.4512583353391185</v>
      </c>
      <c r="BU18" s="77">
        <f>(InfoUniversidad!BU18-InfoUniversidad!$CD18)/InfoUniversidad!$CE18</f>
        <v>2.186867317412651</v>
      </c>
      <c r="BV18" s="77">
        <f>(InfoUniversidad!BV18-InfoUniversidad!$CD18)/InfoUniversidad!$CE18</f>
        <v>2.186867317412651</v>
      </c>
      <c r="BW18" s="77">
        <f>(InfoUniversidad!BW18-InfoUniversidad!$CD18)/InfoUniversidad!$CE18</f>
        <v>-0.4512583353391185</v>
      </c>
      <c r="BX18" s="77">
        <f>(InfoUniversidad!BX18-InfoUniversidad!$CD18)/InfoUniversidad!$CE18</f>
        <v>2.186867317412651</v>
      </c>
      <c r="BY18" s="77">
        <f>(InfoUniversidad!BY18-InfoUniversidad!$CD18)/InfoUniversidad!$CE18</f>
        <v>2.186867317412651</v>
      </c>
      <c r="BZ18" s="77">
        <f>(InfoUniversidad!BZ18-InfoUniversidad!$CD18)/InfoUniversidad!$CE18</f>
        <v>-0.4512583353391185</v>
      </c>
      <c r="CA18" s="77">
        <f>(InfoUniversidad!CA18-InfoUniversidad!$CD18)/InfoUniversidad!$CE18</f>
        <v>-0.4512583353391185</v>
      </c>
      <c r="CB18" s="77">
        <f>(InfoUniversidad!CB18-InfoUniversidad!$CD18)/InfoUniversidad!$CE18</f>
        <v>2.186867317412651</v>
      </c>
    </row>
    <row r="19" spans="2:80" ht="12.75">
      <c r="B19" s="70" t="str">
        <f>Pesos!B20</f>
        <v>Tecnológicos</v>
      </c>
      <c r="C19" s="28" t="str">
        <f>Pesos!C20</f>
        <v>Sistema operativo propio</v>
      </c>
      <c r="D19" s="28" t="str">
        <f>Pesos!D20</f>
        <v>¿Mantienen una distribución propia de un sistema operativo libre?</v>
      </c>
      <c r="E19" s="78">
        <f>InfoUniversidad!E19</f>
        <v>0</v>
      </c>
      <c r="F19" s="78">
        <f>InfoUniversidad!F19</f>
        <v>0</v>
      </c>
      <c r="G19" s="78">
        <f>InfoUniversidad!G19</f>
        <v>0</v>
      </c>
      <c r="H19" s="78">
        <f>InfoUniversidad!H19</f>
        <v>0</v>
      </c>
      <c r="I19" s="78">
        <f>InfoUniversidad!I19</f>
        <v>0</v>
      </c>
      <c r="J19" s="78">
        <f>InfoUniversidad!J19</f>
        <v>0</v>
      </c>
      <c r="K19" s="78">
        <f>InfoUniversidad!K19</f>
        <v>0</v>
      </c>
      <c r="L19" s="78">
        <f>InfoUniversidad!L19</f>
        <v>0</v>
      </c>
      <c r="M19" s="78">
        <f>InfoUniversidad!M19</f>
        <v>0</v>
      </c>
      <c r="N19" s="78">
        <f>InfoUniversidad!N19</f>
        <v>0</v>
      </c>
      <c r="O19" s="78">
        <f>InfoUniversidad!O19</f>
        <v>0</v>
      </c>
      <c r="P19" s="78">
        <f>InfoUniversidad!P19</f>
        <v>0</v>
      </c>
      <c r="Q19" s="78">
        <f>InfoUniversidad!Q19</f>
        <v>0</v>
      </c>
      <c r="R19" s="78">
        <f>InfoUniversidad!R19</f>
        <v>0</v>
      </c>
      <c r="S19" s="78">
        <f>InfoUniversidad!S19</f>
        <v>0</v>
      </c>
      <c r="T19" s="78">
        <f>InfoUniversidad!T19</f>
        <v>0</v>
      </c>
      <c r="U19" s="78">
        <f>InfoUniversidad!U19</f>
        <v>0</v>
      </c>
      <c r="V19" s="78">
        <f>InfoUniversidad!V19</f>
        <v>0</v>
      </c>
      <c r="W19" s="78">
        <f>InfoUniversidad!W19</f>
        <v>0</v>
      </c>
      <c r="X19" s="78">
        <f>InfoUniversidad!X19</f>
        <v>0</v>
      </c>
      <c r="Y19" s="78">
        <f>InfoUniversidad!Y19</f>
        <v>0</v>
      </c>
      <c r="Z19" s="78">
        <f>InfoUniversidad!Z19</f>
        <v>0</v>
      </c>
      <c r="AA19" s="78">
        <f>InfoUniversidad!AA19</f>
        <v>0</v>
      </c>
      <c r="AB19" s="78">
        <f>InfoUniversidad!AB19</f>
        <v>0</v>
      </c>
      <c r="AC19" s="78">
        <f>InfoUniversidad!AC19</f>
        <v>0</v>
      </c>
      <c r="AD19" s="78">
        <f>InfoUniversidad!AD19</f>
        <v>0</v>
      </c>
      <c r="AE19" s="78">
        <f>InfoUniversidad!AE19</f>
        <v>1</v>
      </c>
      <c r="AF19" s="78">
        <f>InfoUniversidad!AF19</f>
        <v>0</v>
      </c>
      <c r="AG19" s="78">
        <f>InfoUniversidad!AG19</f>
        <v>0</v>
      </c>
      <c r="AH19" s="78">
        <f>InfoUniversidad!AH19</f>
        <v>0</v>
      </c>
      <c r="AI19" s="78">
        <f>InfoUniversidad!AI19</f>
        <v>0</v>
      </c>
      <c r="AJ19" s="78">
        <f>InfoUniversidad!AJ19</f>
        <v>0</v>
      </c>
      <c r="AK19" s="78">
        <f>InfoUniversidad!AK19</f>
        <v>0</v>
      </c>
      <c r="AL19" s="78">
        <f>InfoUniversidad!AL19</f>
        <v>0</v>
      </c>
      <c r="AM19" s="78">
        <f>InfoUniversidad!AM19</f>
        <v>0</v>
      </c>
      <c r="AN19" s="78">
        <f>InfoUniversidad!AN19</f>
        <v>0</v>
      </c>
      <c r="AO19" s="78">
        <f>InfoUniversidad!AO19</f>
        <v>0</v>
      </c>
      <c r="AP19" s="78">
        <f>InfoUniversidad!AP19</f>
        <v>0</v>
      </c>
      <c r="AQ19" s="78">
        <f>InfoUniversidad!AQ19</f>
        <v>0</v>
      </c>
      <c r="AR19" s="78">
        <f>InfoUniversidad!AR19</f>
        <v>1</v>
      </c>
      <c r="AS19" s="78">
        <f>InfoUniversidad!AS19</f>
        <v>0</v>
      </c>
      <c r="AT19" s="78">
        <f>InfoUniversidad!AT19</f>
        <v>0</v>
      </c>
      <c r="AU19" s="78">
        <f>InfoUniversidad!AU19</f>
        <v>0</v>
      </c>
      <c r="AV19" s="78">
        <f>InfoUniversidad!AV19</f>
        <v>0</v>
      </c>
      <c r="AW19" s="78">
        <f>InfoUniversidad!AW19</f>
        <v>0</v>
      </c>
      <c r="AX19" s="78">
        <f>InfoUniversidad!AX19</f>
        <v>0</v>
      </c>
      <c r="AY19" s="78">
        <f>InfoUniversidad!AY19</f>
        <v>0</v>
      </c>
      <c r="AZ19" s="78">
        <f>InfoUniversidad!AZ19</f>
        <v>0</v>
      </c>
      <c r="BA19" s="78">
        <f>InfoUniversidad!BA19</f>
        <v>0</v>
      </c>
      <c r="BB19" s="78">
        <f>InfoUniversidad!BB19</f>
        <v>0</v>
      </c>
      <c r="BC19" s="78">
        <f>InfoUniversidad!BC19</f>
        <v>0</v>
      </c>
      <c r="BD19" s="78">
        <f>InfoUniversidad!BD19</f>
        <v>0</v>
      </c>
      <c r="BE19" s="78">
        <f>InfoUniversidad!BE19</f>
        <v>0</v>
      </c>
      <c r="BF19" s="78">
        <f>InfoUniversidad!BF19</f>
        <v>0</v>
      </c>
      <c r="BG19" s="78">
        <f>InfoUniversidad!BG19</f>
        <v>0</v>
      </c>
      <c r="BH19" s="78">
        <f>InfoUniversidad!BH19</f>
        <v>0</v>
      </c>
      <c r="BI19" s="78">
        <f>InfoUniversidad!BI19</f>
        <v>0</v>
      </c>
      <c r="BJ19" s="78">
        <f>InfoUniversidad!BJ19</f>
        <v>0</v>
      </c>
      <c r="BK19" s="78">
        <f>InfoUniversidad!BK19</f>
        <v>0</v>
      </c>
      <c r="BL19" s="78">
        <f>InfoUniversidad!BL19</f>
        <v>0</v>
      </c>
      <c r="BM19" s="78">
        <f>InfoUniversidad!BM19</f>
        <v>0</v>
      </c>
      <c r="BN19" s="78">
        <f>InfoUniversidad!BN19</f>
        <v>0</v>
      </c>
      <c r="BO19" s="78">
        <f>InfoUniversidad!BO19</f>
        <v>0</v>
      </c>
      <c r="BP19" s="78">
        <f>InfoUniversidad!BP19</f>
        <v>0</v>
      </c>
      <c r="BQ19" s="78">
        <f>InfoUniversidad!BQ19</f>
        <v>0</v>
      </c>
      <c r="BR19" s="78">
        <f>InfoUniversidad!BR19</f>
        <v>0</v>
      </c>
      <c r="BS19" s="78">
        <f>InfoUniversidad!BS19</f>
        <v>0</v>
      </c>
      <c r="BT19" s="78">
        <f>InfoUniversidad!BT19</f>
        <v>0</v>
      </c>
      <c r="BU19" s="78">
        <f>InfoUniversidad!BU19</f>
        <v>0</v>
      </c>
      <c r="BV19" s="78">
        <f>InfoUniversidad!BV19</f>
        <v>0</v>
      </c>
      <c r="BW19" s="78">
        <f>InfoUniversidad!BW19</f>
        <v>0</v>
      </c>
      <c r="BX19" s="78">
        <f>InfoUniversidad!BX19</f>
        <v>0</v>
      </c>
      <c r="BY19" s="78">
        <f>InfoUniversidad!BY19</f>
        <v>1</v>
      </c>
      <c r="BZ19" s="78">
        <f>InfoUniversidad!BZ19</f>
        <v>0</v>
      </c>
      <c r="CA19" s="78">
        <f>InfoUniversidad!CA19</f>
        <v>0</v>
      </c>
      <c r="CB19" s="78">
        <f>InfoUniversidad!CB19</f>
        <v>0</v>
      </c>
    </row>
    <row r="20" spans="2:80" ht="12.75">
      <c r="B20" s="70">
        <f>Pesos!B21</f>
        <v>0</v>
      </c>
      <c r="C20" s="28" t="str">
        <f>Pesos!C21</f>
        <v>Campus virtual</v>
      </c>
      <c r="D20" s="28" t="str">
        <f>Pesos!D21</f>
        <v>¿Disponen de un área de trabajo y comunicación entre estudiantes y profesores a través de Internet? (campus virtual, área virtual...)</v>
      </c>
      <c r="E20" s="78">
        <f>InfoUniversidad!E20</f>
        <v>1</v>
      </c>
      <c r="F20" s="78">
        <f>InfoUniversidad!F20</f>
        <v>1</v>
      </c>
      <c r="G20" s="78">
        <f>InfoUniversidad!G20</f>
        <v>1</v>
      </c>
      <c r="H20" s="78">
        <f>InfoUniversidad!H20</f>
        <v>1</v>
      </c>
      <c r="I20" s="78">
        <f>InfoUniversidad!I20</f>
        <v>1</v>
      </c>
      <c r="J20" s="78">
        <f>InfoUniversidad!J20</f>
        <v>1</v>
      </c>
      <c r="K20" s="78">
        <f>InfoUniversidad!K20</f>
        <v>1</v>
      </c>
      <c r="L20" s="78">
        <f>InfoUniversidad!L20</f>
        <v>1</v>
      </c>
      <c r="M20" s="78">
        <f>InfoUniversidad!M20</f>
        <v>1</v>
      </c>
      <c r="N20" s="78">
        <f>InfoUniversidad!N20</f>
        <v>1</v>
      </c>
      <c r="O20" s="78">
        <f>InfoUniversidad!O20</f>
        <v>1</v>
      </c>
      <c r="P20" s="78">
        <f>InfoUniversidad!P20</f>
        <v>1</v>
      </c>
      <c r="Q20" s="78">
        <f>InfoUniversidad!Q20</f>
        <v>1</v>
      </c>
      <c r="R20" s="78">
        <f>InfoUniversidad!R20</f>
        <v>1</v>
      </c>
      <c r="S20" s="78">
        <f>InfoUniversidad!S20</f>
        <v>1</v>
      </c>
      <c r="T20" s="78">
        <f>InfoUniversidad!T20</f>
        <v>0</v>
      </c>
      <c r="U20" s="78">
        <f>InfoUniversidad!U20</f>
        <v>1</v>
      </c>
      <c r="V20" s="78">
        <f>InfoUniversidad!V20</f>
        <v>1</v>
      </c>
      <c r="W20" s="78">
        <f>InfoUniversidad!W20</f>
        <v>1</v>
      </c>
      <c r="X20" s="78">
        <f>InfoUniversidad!X20</f>
        <v>1</v>
      </c>
      <c r="Y20" s="78">
        <f>InfoUniversidad!Y20</f>
        <v>1</v>
      </c>
      <c r="Z20" s="78">
        <f>InfoUniversidad!Z20</f>
        <v>1</v>
      </c>
      <c r="AA20" s="78">
        <f>InfoUniversidad!AA20</f>
        <v>1</v>
      </c>
      <c r="AB20" s="78">
        <f>InfoUniversidad!AB20</f>
        <v>1</v>
      </c>
      <c r="AC20" s="78">
        <f>InfoUniversidad!AC20</f>
        <v>1</v>
      </c>
      <c r="AD20" s="78">
        <f>InfoUniversidad!AD20</f>
        <v>1</v>
      </c>
      <c r="AE20" s="78">
        <f>InfoUniversidad!AE20</f>
        <v>1</v>
      </c>
      <c r="AF20" s="78">
        <f>InfoUniversidad!AF20</f>
        <v>1</v>
      </c>
      <c r="AG20" s="78">
        <f>InfoUniversidad!AG20</f>
        <v>1</v>
      </c>
      <c r="AH20" s="78">
        <f>InfoUniversidad!AH20</f>
        <v>1</v>
      </c>
      <c r="AI20" s="78">
        <f>InfoUniversidad!AI20</f>
        <v>1</v>
      </c>
      <c r="AJ20" s="78">
        <f>InfoUniversidad!AJ20</f>
        <v>1</v>
      </c>
      <c r="AK20" s="78">
        <f>InfoUniversidad!AK20</f>
        <v>1</v>
      </c>
      <c r="AL20" s="78">
        <f>InfoUniversidad!AL20</f>
        <v>1</v>
      </c>
      <c r="AM20" s="78">
        <f>InfoUniversidad!AM20</f>
        <v>0</v>
      </c>
      <c r="AN20" s="78">
        <f>InfoUniversidad!AN20</f>
        <v>1</v>
      </c>
      <c r="AO20" s="78">
        <f>InfoUniversidad!AO20</f>
        <v>1</v>
      </c>
      <c r="AP20" s="78">
        <f>InfoUniversidad!AP20</f>
        <v>1</v>
      </c>
      <c r="AQ20" s="78">
        <f>InfoUniversidad!AQ20</f>
        <v>1</v>
      </c>
      <c r="AR20" s="78">
        <f>InfoUniversidad!AR20</f>
        <v>1</v>
      </c>
      <c r="AS20" s="78">
        <f>InfoUniversidad!AS20</f>
        <v>1</v>
      </c>
      <c r="AT20" s="78">
        <f>InfoUniversidad!AT20</f>
        <v>1</v>
      </c>
      <c r="AU20" s="78">
        <f>InfoUniversidad!AU20</f>
        <v>1</v>
      </c>
      <c r="AV20" s="78">
        <f>InfoUniversidad!AV20</f>
        <v>1</v>
      </c>
      <c r="AW20" s="78">
        <f>InfoUniversidad!AW20</f>
        <v>1</v>
      </c>
      <c r="AX20" s="78">
        <f>InfoUniversidad!AX20</f>
        <v>1</v>
      </c>
      <c r="AY20" s="78">
        <f>InfoUniversidad!AY20</f>
        <v>1</v>
      </c>
      <c r="AZ20" s="78">
        <f>InfoUniversidad!AZ20</f>
        <v>1</v>
      </c>
      <c r="BA20" s="78">
        <f>InfoUniversidad!BA20</f>
        <v>1</v>
      </c>
      <c r="BB20" s="78">
        <f>InfoUniversidad!BB20</f>
        <v>1</v>
      </c>
      <c r="BC20" s="78">
        <f>InfoUniversidad!BC20</f>
        <v>1</v>
      </c>
      <c r="BD20" s="78">
        <f>InfoUniversidad!BD20</f>
        <v>1</v>
      </c>
      <c r="BE20" s="78">
        <f>InfoUniversidad!BE20</f>
        <v>1</v>
      </c>
      <c r="BF20" s="78">
        <f>InfoUniversidad!BF20</f>
        <v>1</v>
      </c>
      <c r="BG20" s="78">
        <f>InfoUniversidad!BG20</f>
        <v>1</v>
      </c>
      <c r="BH20" s="78">
        <f>InfoUniversidad!BH20</f>
        <v>1</v>
      </c>
      <c r="BI20" s="78">
        <f>InfoUniversidad!BI20</f>
        <v>1</v>
      </c>
      <c r="BJ20" s="78">
        <f>InfoUniversidad!BJ20</f>
        <v>1</v>
      </c>
      <c r="BK20" s="78">
        <f>InfoUniversidad!BK20</f>
        <v>1</v>
      </c>
      <c r="BL20" s="78">
        <f>InfoUniversidad!BL20</f>
        <v>1</v>
      </c>
      <c r="BM20" s="78">
        <f>InfoUniversidad!BM20</f>
        <v>1</v>
      </c>
      <c r="BN20" s="78">
        <f>InfoUniversidad!BN20</f>
        <v>1</v>
      </c>
      <c r="BO20" s="78">
        <f>InfoUniversidad!BO20</f>
        <v>1</v>
      </c>
      <c r="BP20" s="78">
        <f>InfoUniversidad!BP20</f>
        <v>1</v>
      </c>
      <c r="BQ20" s="78">
        <f>InfoUniversidad!BQ20</f>
        <v>1</v>
      </c>
      <c r="BR20" s="78">
        <f>InfoUniversidad!BR20</f>
        <v>1</v>
      </c>
      <c r="BS20" s="78">
        <f>InfoUniversidad!BS20</f>
        <v>1</v>
      </c>
      <c r="BT20" s="78">
        <f>InfoUniversidad!BT20</f>
        <v>1</v>
      </c>
      <c r="BU20" s="78">
        <f>InfoUniversidad!BU20</f>
        <v>1</v>
      </c>
      <c r="BV20" s="78">
        <f>InfoUniversidad!BV20</f>
        <v>1</v>
      </c>
      <c r="BW20" s="78">
        <f>InfoUniversidad!BW20</f>
        <v>1</v>
      </c>
      <c r="BX20" s="78">
        <f>InfoUniversidad!BX20</f>
        <v>1</v>
      </c>
      <c r="BY20" s="78">
        <f>InfoUniversidad!BY20</f>
        <v>1</v>
      </c>
      <c r="BZ20" s="78">
        <f>InfoUniversidad!BZ20</f>
        <v>1</v>
      </c>
      <c r="CA20" s="78">
        <f>InfoUniversidad!CA20</f>
        <v>1</v>
      </c>
      <c r="CB20" s="78">
        <f>InfoUniversidad!CB20</f>
        <v>1</v>
      </c>
    </row>
    <row r="21" spans="2:80" ht="12.75">
      <c r="B21" s="70">
        <f>Pesos!B22</f>
        <v>0</v>
      </c>
      <c r="C21" s="28" t="str">
        <f>Pesos!C22</f>
        <v>Software del campus virtual</v>
      </c>
      <c r="D21" s="28" t="str">
        <f>Pesos!D22</f>
        <v>¿El campus virtual/área virtual se ha desarrollado con software libre?</v>
      </c>
      <c r="E21" s="78">
        <f>InfoUniversidad!E21</f>
        <v>0</v>
      </c>
      <c r="F21" s="78">
        <f>InfoUniversidad!F21</f>
        <v>1</v>
      </c>
      <c r="G21" s="78">
        <f>InfoUniversidad!G21</f>
        <v>0</v>
      </c>
      <c r="H21" s="78">
        <f>InfoUniversidad!H21</f>
        <v>0</v>
      </c>
      <c r="I21" s="78">
        <f>InfoUniversidad!I21</f>
        <v>1</v>
      </c>
      <c r="J21" s="78">
        <f>InfoUniversidad!J21</f>
        <v>0</v>
      </c>
      <c r="K21" s="78">
        <f>InfoUniversidad!K21</f>
        <v>0</v>
      </c>
      <c r="L21" s="78">
        <f>InfoUniversidad!L21</f>
        <v>1</v>
      </c>
      <c r="M21" s="78">
        <f>InfoUniversidad!M21</f>
        <v>0</v>
      </c>
      <c r="N21" s="78">
        <f>InfoUniversidad!N21</f>
        <v>0</v>
      </c>
      <c r="O21" s="78">
        <f>InfoUniversidad!O21</f>
        <v>1</v>
      </c>
      <c r="P21" s="78">
        <f>InfoUniversidad!P21</f>
        <v>1</v>
      </c>
      <c r="Q21" s="78">
        <f>InfoUniversidad!Q21</f>
        <v>0</v>
      </c>
      <c r="R21" s="78">
        <f>InfoUniversidad!R21</f>
        <v>0</v>
      </c>
      <c r="S21" s="78">
        <f>InfoUniversidad!S21</f>
        <v>0</v>
      </c>
      <c r="T21" s="78">
        <f>InfoUniversidad!T21</f>
        <v>0</v>
      </c>
      <c r="U21" s="78">
        <f>InfoUniversidad!U21</f>
        <v>1</v>
      </c>
      <c r="V21" s="78">
        <f>InfoUniversidad!V21</f>
        <v>1</v>
      </c>
      <c r="W21" s="78">
        <f>InfoUniversidad!W21</f>
        <v>1</v>
      </c>
      <c r="X21" s="78">
        <f>InfoUniversidad!X21</f>
        <v>1</v>
      </c>
      <c r="Y21" s="78">
        <f>InfoUniversidad!Y21</f>
        <v>1</v>
      </c>
      <c r="Z21" s="78">
        <f>InfoUniversidad!Z21</f>
        <v>1</v>
      </c>
      <c r="AA21" s="78">
        <f>InfoUniversidad!AA21</f>
        <v>1</v>
      </c>
      <c r="AB21" s="78">
        <f>InfoUniversidad!AB21</f>
        <v>0</v>
      </c>
      <c r="AC21" s="78">
        <f>InfoUniversidad!AC21</f>
        <v>1</v>
      </c>
      <c r="AD21" s="78">
        <f>InfoUniversidad!AD21</f>
        <v>1</v>
      </c>
      <c r="AE21" s="78">
        <f>InfoUniversidad!AE21</f>
        <v>1</v>
      </c>
      <c r="AF21" s="78">
        <f>InfoUniversidad!AF21</f>
        <v>1</v>
      </c>
      <c r="AG21" s="78">
        <f>InfoUniversidad!AG21</f>
        <v>0</v>
      </c>
      <c r="AH21" s="78">
        <f>InfoUniversidad!AH21</f>
        <v>1</v>
      </c>
      <c r="AI21" s="78">
        <f>InfoUniversidad!AI21</f>
        <v>0</v>
      </c>
      <c r="AJ21" s="78">
        <f>InfoUniversidad!AJ21</f>
        <v>1</v>
      </c>
      <c r="AK21" s="78">
        <f>InfoUniversidad!AK21</f>
        <v>1</v>
      </c>
      <c r="AL21" s="78">
        <f>InfoUniversidad!AL21</f>
        <v>1</v>
      </c>
      <c r="AM21" s="78">
        <f>InfoUniversidad!AM21</f>
        <v>1</v>
      </c>
      <c r="AN21" s="78">
        <f>InfoUniversidad!AN21</f>
        <v>0</v>
      </c>
      <c r="AO21" s="78">
        <f>InfoUniversidad!AO21</f>
        <v>0</v>
      </c>
      <c r="AP21" s="78">
        <f>InfoUniversidad!AP21</f>
        <v>1</v>
      </c>
      <c r="AQ21" s="78">
        <f>InfoUniversidad!AQ21</f>
        <v>1</v>
      </c>
      <c r="AR21" s="78">
        <f>InfoUniversidad!AR21</f>
        <v>1</v>
      </c>
      <c r="AS21" s="78">
        <f>InfoUniversidad!AS21</f>
        <v>1</v>
      </c>
      <c r="AT21" s="78">
        <f>InfoUniversidad!AT21</f>
        <v>1</v>
      </c>
      <c r="AU21" s="78">
        <f>InfoUniversidad!AU21</f>
        <v>1</v>
      </c>
      <c r="AV21" s="78">
        <f>InfoUniversidad!AV21</f>
        <v>1</v>
      </c>
      <c r="AW21" s="78">
        <f>InfoUniversidad!AW21</f>
        <v>0</v>
      </c>
      <c r="AX21" s="78">
        <f>InfoUniversidad!AX21</f>
        <v>1</v>
      </c>
      <c r="AY21" s="78">
        <f>InfoUniversidad!AY21</f>
        <v>0</v>
      </c>
      <c r="AZ21" s="78">
        <f>InfoUniversidad!AZ21</f>
        <v>0</v>
      </c>
      <c r="BA21" s="78">
        <f>InfoUniversidad!BA21</f>
        <v>1</v>
      </c>
      <c r="BB21" s="78">
        <f>InfoUniversidad!BB21</f>
        <v>0</v>
      </c>
      <c r="BC21" s="78">
        <f>InfoUniversidad!BC21</f>
        <v>1</v>
      </c>
      <c r="BD21" s="78">
        <f>InfoUniversidad!BD21</f>
        <v>0</v>
      </c>
      <c r="BE21" s="78">
        <f>InfoUniversidad!BE21</f>
        <v>1</v>
      </c>
      <c r="BF21" s="78">
        <f>InfoUniversidad!BF21</f>
        <v>1</v>
      </c>
      <c r="BG21" s="78">
        <f>InfoUniversidad!BG21</f>
        <v>1</v>
      </c>
      <c r="BH21" s="78">
        <f>InfoUniversidad!BH21</f>
        <v>0</v>
      </c>
      <c r="BI21" s="78">
        <f>InfoUniversidad!BI21</f>
        <v>1</v>
      </c>
      <c r="BJ21" s="78">
        <f>InfoUniversidad!BJ21</f>
        <v>1</v>
      </c>
      <c r="BK21" s="78">
        <f>InfoUniversidad!BK21</f>
        <v>1</v>
      </c>
      <c r="BL21" s="78">
        <f>InfoUniversidad!BL21</f>
        <v>0</v>
      </c>
      <c r="BM21" s="78">
        <f>InfoUniversidad!BM21</f>
        <v>1</v>
      </c>
      <c r="BN21" s="78">
        <f>InfoUniversidad!BN21</f>
        <v>0</v>
      </c>
      <c r="BO21" s="78">
        <f>InfoUniversidad!BO21</f>
        <v>1</v>
      </c>
      <c r="BP21" s="78">
        <f>InfoUniversidad!BP21</f>
        <v>0</v>
      </c>
      <c r="BQ21" s="78">
        <f>InfoUniversidad!BQ21</f>
        <v>1</v>
      </c>
      <c r="BR21" s="78">
        <f>InfoUniversidad!BR21</f>
        <v>1</v>
      </c>
      <c r="BS21" s="78">
        <f>InfoUniversidad!BS21</f>
        <v>0</v>
      </c>
      <c r="BT21" s="78">
        <f>InfoUniversidad!BT21</f>
        <v>1</v>
      </c>
      <c r="BU21" s="78">
        <f>InfoUniversidad!BU21</f>
        <v>0</v>
      </c>
      <c r="BV21" s="78">
        <f>InfoUniversidad!BV21</f>
        <v>1</v>
      </c>
      <c r="BW21" s="78">
        <f>InfoUniversidad!BW21</f>
        <v>1</v>
      </c>
      <c r="BX21" s="78">
        <f>InfoUniversidad!BX21</f>
        <v>1</v>
      </c>
      <c r="BY21" s="78">
        <f>InfoUniversidad!BY21</f>
        <v>1</v>
      </c>
      <c r="BZ21" s="78">
        <f>InfoUniversidad!BZ21</f>
        <v>0</v>
      </c>
      <c r="CA21" s="78">
        <f>InfoUniversidad!CA21</f>
        <v>1</v>
      </c>
      <c r="CB21" s="78">
        <f>InfoUniversidad!CB21</f>
        <v>1</v>
      </c>
    </row>
    <row r="22" spans="2:80" ht="12.75">
      <c r="B22" s="70">
        <f>Pesos!B23</f>
        <v>0</v>
      </c>
      <c r="C22" s="28" t="str">
        <f>Pesos!C23</f>
        <v>Licencia de contenidos web</v>
      </c>
      <c r="D22" s="28" t="str">
        <f>Pesos!D23</f>
        <v>¿La web de la universidad utiliza alguna licencia de contenidos libre?</v>
      </c>
      <c r="E22" s="78">
        <f>InfoUniversidad!E22</f>
        <v>0</v>
      </c>
      <c r="F22" s="78">
        <f>InfoUniversidad!F22</f>
        <v>0</v>
      </c>
      <c r="G22" s="78">
        <f>InfoUniversidad!G22</f>
        <v>0</v>
      </c>
      <c r="H22" s="78">
        <f>InfoUniversidad!H22</f>
        <v>0</v>
      </c>
      <c r="I22" s="78">
        <f>InfoUniversidad!I22</f>
        <v>0</v>
      </c>
      <c r="J22" s="78">
        <f>InfoUniversidad!J22</f>
        <v>0</v>
      </c>
      <c r="K22" s="78">
        <f>InfoUniversidad!K22</f>
        <v>0</v>
      </c>
      <c r="L22" s="78">
        <f>InfoUniversidad!L22</f>
        <v>0</v>
      </c>
      <c r="M22" s="78">
        <f>InfoUniversidad!M22</f>
        <v>0</v>
      </c>
      <c r="N22" s="78">
        <f>InfoUniversidad!N22</f>
        <v>0</v>
      </c>
      <c r="O22" s="78">
        <f>InfoUniversidad!O22</f>
        <v>0</v>
      </c>
      <c r="P22" s="78">
        <f>InfoUniversidad!P22</f>
        <v>0</v>
      </c>
      <c r="Q22" s="78">
        <f>InfoUniversidad!Q22</f>
        <v>0</v>
      </c>
      <c r="R22" s="78">
        <f>InfoUniversidad!R22</f>
        <v>0</v>
      </c>
      <c r="S22" s="78">
        <f>InfoUniversidad!S22</f>
        <v>0</v>
      </c>
      <c r="T22" s="78">
        <f>InfoUniversidad!T22</f>
        <v>0</v>
      </c>
      <c r="U22" s="78">
        <f>InfoUniversidad!U22</f>
        <v>0</v>
      </c>
      <c r="V22" s="78">
        <f>InfoUniversidad!V22</f>
        <v>0</v>
      </c>
      <c r="W22" s="78">
        <f>InfoUniversidad!W22</f>
        <v>0</v>
      </c>
      <c r="X22" s="78">
        <f>InfoUniversidad!X22</f>
        <v>0</v>
      </c>
      <c r="Y22" s="78">
        <f>InfoUniversidad!Y22</f>
        <v>0</v>
      </c>
      <c r="Z22" s="78">
        <f>InfoUniversidad!Z22</f>
        <v>0</v>
      </c>
      <c r="AA22" s="78">
        <f>InfoUniversidad!AA22</f>
        <v>0</v>
      </c>
      <c r="AB22" s="78">
        <f>InfoUniversidad!AB22</f>
        <v>1</v>
      </c>
      <c r="AC22" s="78">
        <f>InfoUniversidad!AC22</f>
        <v>0</v>
      </c>
      <c r="AD22" s="78">
        <f>InfoUniversidad!AD22</f>
        <v>0</v>
      </c>
      <c r="AE22" s="78">
        <f>InfoUniversidad!AE22</f>
        <v>0</v>
      </c>
      <c r="AF22" s="78">
        <f>InfoUniversidad!AF22</f>
        <v>0</v>
      </c>
      <c r="AG22" s="78">
        <f>InfoUniversidad!AG22</f>
        <v>0</v>
      </c>
      <c r="AH22" s="78">
        <f>InfoUniversidad!AH22</f>
        <v>0</v>
      </c>
      <c r="AI22" s="78">
        <f>InfoUniversidad!AI22</f>
        <v>0</v>
      </c>
      <c r="AJ22" s="78">
        <f>InfoUniversidad!AJ22</f>
        <v>0</v>
      </c>
      <c r="AK22" s="78">
        <f>InfoUniversidad!AK22</f>
        <v>0</v>
      </c>
      <c r="AL22" s="78">
        <f>InfoUniversidad!AL22</f>
        <v>0</v>
      </c>
      <c r="AM22" s="78">
        <f>InfoUniversidad!AM22</f>
        <v>0</v>
      </c>
      <c r="AN22" s="78">
        <f>InfoUniversidad!AN22</f>
        <v>0</v>
      </c>
      <c r="AO22" s="78">
        <f>InfoUniversidad!AO22</f>
        <v>0</v>
      </c>
      <c r="AP22" s="78">
        <f>InfoUniversidad!AP22</f>
        <v>0</v>
      </c>
      <c r="AQ22" s="78">
        <f>InfoUniversidad!AQ22</f>
        <v>0</v>
      </c>
      <c r="AR22" s="78">
        <f>InfoUniversidad!AR22</f>
        <v>0</v>
      </c>
      <c r="AS22" s="78">
        <f>InfoUniversidad!AS22</f>
        <v>0</v>
      </c>
      <c r="AT22" s="78">
        <f>InfoUniversidad!AT22</f>
        <v>0</v>
      </c>
      <c r="AU22" s="78">
        <f>InfoUniversidad!AU22</f>
        <v>0</v>
      </c>
      <c r="AV22" s="78">
        <f>InfoUniversidad!AV22</f>
        <v>0</v>
      </c>
      <c r="AW22" s="78">
        <f>InfoUniversidad!AW22</f>
        <v>0</v>
      </c>
      <c r="AX22" s="78">
        <f>InfoUniversidad!AX22</f>
        <v>0</v>
      </c>
      <c r="AY22" s="78">
        <f>InfoUniversidad!AY22</f>
        <v>0</v>
      </c>
      <c r="AZ22" s="78">
        <f>InfoUniversidad!AZ22</f>
        <v>0</v>
      </c>
      <c r="BA22" s="78">
        <f>InfoUniversidad!BA22</f>
        <v>0</v>
      </c>
      <c r="BB22" s="78">
        <f>InfoUniversidad!BB22</f>
        <v>1</v>
      </c>
      <c r="BC22" s="78">
        <f>InfoUniversidad!BC22</f>
        <v>0</v>
      </c>
      <c r="BD22" s="78">
        <f>InfoUniversidad!BD22</f>
        <v>0</v>
      </c>
      <c r="BE22" s="78">
        <f>InfoUniversidad!BE22</f>
        <v>0</v>
      </c>
      <c r="BF22" s="78">
        <f>InfoUniversidad!BF22</f>
        <v>0</v>
      </c>
      <c r="BG22" s="78">
        <f>InfoUniversidad!BG22</f>
        <v>0</v>
      </c>
      <c r="BH22" s="78">
        <f>InfoUniversidad!BH22</f>
        <v>0</v>
      </c>
      <c r="BI22" s="78">
        <f>InfoUniversidad!BI22</f>
        <v>0</v>
      </c>
      <c r="BJ22" s="78">
        <f>InfoUniversidad!BJ22</f>
        <v>0</v>
      </c>
      <c r="BK22" s="78">
        <f>InfoUniversidad!BK22</f>
        <v>0</v>
      </c>
      <c r="BL22" s="78">
        <f>InfoUniversidad!BL22</f>
        <v>0</v>
      </c>
      <c r="BM22" s="78">
        <f>InfoUniversidad!BM22</f>
        <v>0</v>
      </c>
      <c r="BN22" s="78">
        <f>InfoUniversidad!BN22</f>
        <v>0</v>
      </c>
      <c r="BO22" s="78">
        <f>InfoUniversidad!BO22</f>
        <v>0</v>
      </c>
      <c r="BP22" s="78">
        <f>InfoUniversidad!BP22</f>
        <v>0</v>
      </c>
      <c r="BQ22" s="78">
        <f>InfoUniversidad!BQ22</f>
        <v>0</v>
      </c>
      <c r="BR22" s="78">
        <f>InfoUniversidad!BR22</f>
        <v>0</v>
      </c>
      <c r="BS22" s="78">
        <f>InfoUniversidad!BS22</f>
        <v>0</v>
      </c>
      <c r="BT22" s="78">
        <f>InfoUniversidad!BT22</f>
        <v>0</v>
      </c>
      <c r="BU22" s="78">
        <f>InfoUniversidad!BU22</f>
        <v>0</v>
      </c>
      <c r="BV22" s="78">
        <f>InfoUniversidad!BV22</f>
        <v>0</v>
      </c>
      <c r="BW22" s="78">
        <f>InfoUniversidad!BW22</f>
        <v>0</v>
      </c>
      <c r="BX22" s="78">
        <f>InfoUniversidad!BX22</f>
        <v>0</v>
      </c>
      <c r="BY22" s="78">
        <f>InfoUniversidad!BY22</f>
        <v>0</v>
      </c>
      <c r="BZ22" s="78">
        <f>InfoUniversidad!BZ22</f>
        <v>0</v>
      </c>
      <c r="CA22" s="78">
        <f>InfoUniversidad!CA22</f>
        <v>0</v>
      </c>
      <c r="CB22" s="78">
        <f>InfoUniversidad!CB22</f>
        <v>0</v>
      </c>
    </row>
    <row r="23" spans="2:80" ht="12.75">
      <c r="B23" s="70">
        <f>Pesos!B24</f>
        <v>0</v>
      </c>
      <c r="C23" s="28" t="str">
        <f>Pesos!C24</f>
        <v>Servidor web</v>
      </c>
      <c r="D23" s="28" t="str">
        <f>Pesos!D24</f>
        <v>¿El servidor de la web principal de la universidad es libre? (Apache, Nginx...)</v>
      </c>
      <c r="E23" s="78">
        <f>InfoUniversidad!E23</f>
        <v>1</v>
      </c>
      <c r="F23" s="78">
        <f>InfoUniversidad!F23</f>
        <v>1</v>
      </c>
      <c r="G23" s="78">
        <f>InfoUniversidad!G23</f>
        <v>0</v>
      </c>
      <c r="H23" s="78">
        <f>InfoUniversidad!H23</f>
        <v>1</v>
      </c>
      <c r="I23" s="78">
        <f>InfoUniversidad!I23</f>
        <v>1</v>
      </c>
      <c r="J23" s="78">
        <f>InfoUniversidad!J23</f>
        <v>1</v>
      </c>
      <c r="K23" s="78">
        <f>InfoUniversidad!K23</f>
        <v>1</v>
      </c>
      <c r="L23" s="78">
        <f>InfoUniversidad!L23</f>
        <v>1</v>
      </c>
      <c r="M23" s="78">
        <f>InfoUniversidad!M23</f>
        <v>1</v>
      </c>
      <c r="N23" s="78">
        <f>InfoUniversidad!N23</f>
        <v>0</v>
      </c>
      <c r="O23" s="78">
        <f>InfoUniversidad!O23</f>
        <v>0</v>
      </c>
      <c r="P23" s="78" t="str">
        <f>InfoUniversidad!P23</f>
        <v>1</v>
      </c>
      <c r="Q23" s="78">
        <f>InfoUniversidad!Q23</f>
        <v>1</v>
      </c>
      <c r="R23" s="78">
        <f>InfoUniversidad!R23</f>
        <v>1</v>
      </c>
      <c r="S23" s="78">
        <f>InfoUniversidad!S23</f>
        <v>1</v>
      </c>
      <c r="T23" s="78">
        <f>InfoUniversidad!T23</f>
        <v>0</v>
      </c>
      <c r="U23" s="78">
        <f>InfoUniversidad!U23</f>
        <v>0</v>
      </c>
      <c r="V23" s="78">
        <f>InfoUniversidad!V23</f>
        <v>0</v>
      </c>
      <c r="W23" s="78">
        <f>InfoUniversidad!W23</f>
        <v>1</v>
      </c>
      <c r="X23" s="78">
        <f>InfoUniversidad!X23</f>
        <v>1</v>
      </c>
      <c r="Y23" s="78">
        <f>InfoUniversidad!Y23</f>
        <v>1</v>
      </c>
      <c r="Z23" s="78">
        <f>InfoUniversidad!Z23</f>
        <v>1</v>
      </c>
      <c r="AA23" s="78">
        <f>InfoUniversidad!AA23</f>
        <v>1</v>
      </c>
      <c r="AB23" s="78">
        <f>InfoUniversidad!AB23</f>
        <v>0</v>
      </c>
      <c r="AC23" s="78">
        <f>InfoUniversidad!AC23</f>
        <v>1</v>
      </c>
      <c r="AD23" s="78">
        <f>InfoUniversidad!AD23</f>
        <v>1</v>
      </c>
      <c r="AE23" s="78">
        <f>InfoUniversidad!AE23</f>
        <v>0</v>
      </c>
      <c r="AF23" s="78">
        <f>InfoUniversidad!AF23</f>
        <v>1</v>
      </c>
      <c r="AG23" s="78">
        <f>InfoUniversidad!AG23</f>
        <v>0</v>
      </c>
      <c r="AH23" s="78">
        <f>InfoUniversidad!AH23</f>
        <v>1</v>
      </c>
      <c r="AI23" s="78">
        <f>InfoUniversidad!AI23</f>
        <v>0</v>
      </c>
      <c r="AJ23" s="78">
        <f>InfoUniversidad!AJ23</f>
        <v>1</v>
      </c>
      <c r="AK23" s="78">
        <f>InfoUniversidad!AK23</f>
        <v>1</v>
      </c>
      <c r="AL23" s="78">
        <f>InfoUniversidad!AL23</f>
        <v>0</v>
      </c>
      <c r="AM23" s="78">
        <f>InfoUniversidad!AM23</f>
        <v>1</v>
      </c>
      <c r="AN23" s="78">
        <f>InfoUniversidad!AN23</f>
        <v>1</v>
      </c>
      <c r="AO23" s="78">
        <f>InfoUniversidad!AO23</f>
        <v>1</v>
      </c>
      <c r="AP23" s="78">
        <f>InfoUniversidad!AP23</f>
        <v>1</v>
      </c>
      <c r="AQ23" s="78">
        <f>InfoUniversidad!AQ23</f>
        <v>0</v>
      </c>
      <c r="AR23" s="78">
        <f>InfoUniversidad!AR23</f>
        <v>1</v>
      </c>
      <c r="AS23" s="78">
        <f>InfoUniversidad!AS23</f>
        <v>1</v>
      </c>
      <c r="AT23" s="78">
        <f>InfoUniversidad!AT23</f>
        <v>1</v>
      </c>
      <c r="AU23" s="78">
        <f>InfoUniversidad!AU23</f>
        <v>1</v>
      </c>
      <c r="AV23" s="78">
        <f>InfoUniversidad!AV23</f>
        <v>1</v>
      </c>
      <c r="AW23" s="78">
        <f>InfoUniversidad!AW23</f>
        <v>0</v>
      </c>
      <c r="AX23" s="78">
        <f>InfoUniversidad!AX23</f>
        <v>1</v>
      </c>
      <c r="AY23" s="78">
        <f>InfoUniversidad!AY23</f>
        <v>1</v>
      </c>
      <c r="AZ23" s="78">
        <f>InfoUniversidad!AZ23</f>
        <v>1</v>
      </c>
      <c r="BA23" s="78">
        <f>InfoUniversidad!BA23</f>
        <v>1</v>
      </c>
      <c r="BB23" s="78">
        <f>InfoUniversidad!BB23</f>
        <v>1</v>
      </c>
      <c r="BC23" s="78">
        <f>InfoUniversidad!BC23</f>
        <v>1</v>
      </c>
      <c r="BD23" s="78">
        <f>InfoUniversidad!BD23</f>
        <v>0</v>
      </c>
      <c r="BE23" s="78">
        <f>InfoUniversidad!BE23</f>
        <v>1</v>
      </c>
      <c r="BF23" s="78">
        <f>InfoUniversidad!BF23</f>
        <v>1</v>
      </c>
      <c r="BG23" s="78">
        <f>InfoUniversidad!BG23</f>
        <v>1</v>
      </c>
      <c r="BH23" s="78">
        <f>InfoUniversidad!BH23</f>
        <v>0</v>
      </c>
      <c r="BI23" s="78">
        <f>InfoUniversidad!BI23</f>
        <v>1</v>
      </c>
      <c r="BJ23" s="78">
        <f>InfoUniversidad!BJ23</f>
        <v>1</v>
      </c>
      <c r="BK23" s="78">
        <f>InfoUniversidad!BK23</f>
        <v>1</v>
      </c>
      <c r="BL23" s="78">
        <f>InfoUniversidad!BL23</f>
        <v>1</v>
      </c>
      <c r="BM23" s="78">
        <f>InfoUniversidad!BM23</f>
        <v>1</v>
      </c>
      <c r="BN23" s="78">
        <f>InfoUniversidad!BN23</f>
        <v>1</v>
      </c>
      <c r="BO23" s="78">
        <f>InfoUniversidad!BO23</f>
        <v>1</v>
      </c>
      <c r="BP23" s="78">
        <f>InfoUniversidad!BP23</f>
        <v>1</v>
      </c>
      <c r="BQ23" s="78">
        <f>InfoUniversidad!BQ23</f>
        <v>1</v>
      </c>
      <c r="BR23" s="78">
        <f>InfoUniversidad!BR23</f>
        <v>1</v>
      </c>
      <c r="BS23" s="78">
        <f>InfoUniversidad!BS23</f>
        <v>1</v>
      </c>
      <c r="BT23" s="78">
        <f>InfoUniversidad!BT23</f>
        <v>1</v>
      </c>
      <c r="BU23" s="78">
        <f>InfoUniversidad!BU23</f>
        <v>1</v>
      </c>
      <c r="BV23" s="78">
        <f>InfoUniversidad!BV23</f>
        <v>1</v>
      </c>
      <c r="BW23" s="78">
        <f>InfoUniversidad!BW23</f>
        <v>1</v>
      </c>
      <c r="BX23" s="78">
        <f>InfoUniversidad!BX23</f>
        <v>1</v>
      </c>
      <c r="BY23" s="78">
        <f>InfoUniversidad!BY23</f>
        <v>1</v>
      </c>
      <c r="BZ23" s="78">
        <f>InfoUniversidad!BZ23</f>
        <v>1</v>
      </c>
      <c r="CA23" s="78">
        <f>InfoUniversidad!CA23</f>
        <v>1</v>
      </c>
      <c r="CB23" s="78">
        <f>InfoUniversidad!CB23</f>
        <v>1</v>
      </c>
    </row>
    <row r="24" spans="2:80" ht="12.75">
      <c r="B24" s="70" t="str">
        <f>Pesos!B25</f>
        <v>Divulgación</v>
      </c>
      <c r="C24" s="28" t="str">
        <f>Pesos!C25</f>
        <v>Eventos organizados</v>
      </c>
      <c r="D24" s="28" t="str">
        <f>Pesos!D25</f>
        <v>¿La universidad ha organizado íntegramente algún evento sobre software libre (ponencias, charlas,  talleres...) en los úlitmos 12 meses?</v>
      </c>
      <c r="E24" s="78">
        <f>InfoUniversidad!E24</f>
        <v>1</v>
      </c>
      <c r="F24" s="78">
        <f>InfoUniversidad!F24</f>
        <v>1</v>
      </c>
      <c r="G24" s="78">
        <f>InfoUniversidad!G24</f>
        <v>1</v>
      </c>
      <c r="H24" s="78">
        <f>InfoUniversidad!H24</f>
        <v>1</v>
      </c>
      <c r="I24" s="78">
        <f>InfoUniversidad!I24</f>
        <v>1</v>
      </c>
      <c r="J24" s="78">
        <f>InfoUniversidad!J24</f>
        <v>0</v>
      </c>
      <c r="K24" s="78">
        <f>InfoUniversidad!K24</f>
        <v>0</v>
      </c>
      <c r="L24" s="78">
        <f>InfoUniversidad!L24</f>
        <v>1</v>
      </c>
      <c r="M24" s="78">
        <f>InfoUniversidad!M24</f>
        <v>1</v>
      </c>
      <c r="N24" s="78">
        <f>InfoUniversidad!N24</f>
        <v>1</v>
      </c>
      <c r="O24" s="78">
        <f>InfoUniversidad!O24</f>
        <v>1</v>
      </c>
      <c r="P24" s="78">
        <f>InfoUniversidad!P24</f>
        <v>1</v>
      </c>
      <c r="Q24" s="78">
        <f>InfoUniversidad!Q24</f>
        <v>0</v>
      </c>
      <c r="R24" s="78">
        <f>InfoUniversidad!R24</f>
        <v>0</v>
      </c>
      <c r="S24" s="78">
        <f>InfoUniversidad!S24</f>
        <v>0</v>
      </c>
      <c r="T24" s="78">
        <f>InfoUniversidad!T24</f>
        <v>1</v>
      </c>
      <c r="U24" s="78">
        <f>InfoUniversidad!U24</f>
        <v>0</v>
      </c>
      <c r="V24" s="78">
        <f>InfoUniversidad!V24</f>
        <v>1</v>
      </c>
      <c r="W24" s="78">
        <f>InfoUniversidad!W24</f>
        <v>1</v>
      </c>
      <c r="X24" s="78">
        <f>InfoUniversidad!X24</f>
        <v>1</v>
      </c>
      <c r="Y24" s="78">
        <f>InfoUniversidad!Y24</f>
        <v>1</v>
      </c>
      <c r="Z24" s="78">
        <f>InfoUniversidad!Z24</f>
        <v>1</v>
      </c>
      <c r="AA24" s="78">
        <f>InfoUniversidad!AA24</f>
        <v>1</v>
      </c>
      <c r="AB24" s="78">
        <f>InfoUniversidad!AB24</f>
        <v>1</v>
      </c>
      <c r="AC24" s="78">
        <f>InfoUniversidad!AC24</f>
        <v>0</v>
      </c>
      <c r="AD24" s="78">
        <f>InfoUniversidad!AD24</f>
        <v>0</v>
      </c>
      <c r="AE24" s="78">
        <f>InfoUniversidad!AE24</f>
        <v>1</v>
      </c>
      <c r="AF24" s="78">
        <f>InfoUniversidad!AF24</f>
        <v>1</v>
      </c>
      <c r="AG24" s="78">
        <f>InfoUniversidad!AG24</f>
        <v>1</v>
      </c>
      <c r="AH24" s="78">
        <f>InfoUniversidad!AH24</f>
        <v>0</v>
      </c>
      <c r="AI24" s="78">
        <f>InfoUniversidad!AI24</f>
        <v>0</v>
      </c>
      <c r="AJ24" s="78">
        <f>InfoUniversidad!AJ24</f>
        <v>1</v>
      </c>
      <c r="AK24" s="78">
        <f>InfoUniversidad!AK24</f>
        <v>1</v>
      </c>
      <c r="AL24" s="78">
        <f>InfoUniversidad!AL24</f>
        <v>1</v>
      </c>
      <c r="AM24" s="78">
        <f>InfoUniversidad!AM24</f>
        <v>0</v>
      </c>
      <c r="AN24" s="78">
        <f>InfoUniversidad!AN24</f>
        <v>0</v>
      </c>
      <c r="AO24" s="78">
        <f>InfoUniversidad!AO24</f>
        <v>1</v>
      </c>
      <c r="AP24" s="78">
        <f>InfoUniversidad!AP24</f>
        <v>1</v>
      </c>
      <c r="AQ24" s="78">
        <f>InfoUniversidad!AQ24</f>
        <v>1</v>
      </c>
      <c r="AR24" s="78">
        <f>InfoUniversidad!AR24</f>
        <v>1</v>
      </c>
      <c r="AS24" s="78">
        <f>InfoUniversidad!AS24</f>
        <v>1</v>
      </c>
      <c r="AT24" s="78">
        <f>InfoUniversidad!AT24</f>
        <v>1</v>
      </c>
      <c r="AU24" s="78">
        <f>InfoUniversidad!AU24</f>
        <v>1</v>
      </c>
      <c r="AV24" s="78">
        <f>InfoUniversidad!AV24</f>
        <v>1</v>
      </c>
      <c r="AW24" s="78">
        <f>InfoUniversidad!AW24</f>
        <v>1</v>
      </c>
      <c r="AX24" s="78">
        <f>InfoUniversidad!AX24</f>
        <v>1</v>
      </c>
      <c r="AY24" s="78">
        <f>InfoUniversidad!AY24</f>
        <v>1</v>
      </c>
      <c r="AZ24" s="78">
        <f>InfoUniversidad!AZ24</f>
        <v>1</v>
      </c>
      <c r="BA24" s="78">
        <f>InfoUniversidad!BA24</f>
        <v>1</v>
      </c>
      <c r="BB24" s="78">
        <f>InfoUniversidad!BB24</f>
        <v>1</v>
      </c>
      <c r="BC24" s="78">
        <f>InfoUniversidad!BC24</f>
        <v>1</v>
      </c>
      <c r="BD24" s="78">
        <f>InfoUniversidad!BD24</f>
        <v>0</v>
      </c>
      <c r="BE24" s="78">
        <f>InfoUniversidad!BE24</f>
        <v>1</v>
      </c>
      <c r="BF24" s="78">
        <f>InfoUniversidad!BF24</f>
        <v>1</v>
      </c>
      <c r="BG24" s="78">
        <f>InfoUniversidad!BG24</f>
        <v>1</v>
      </c>
      <c r="BH24" s="78">
        <f>InfoUniversidad!BH24</f>
        <v>1</v>
      </c>
      <c r="BI24" s="78">
        <f>InfoUniversidad!BI24</f>
        <v>1</v>
      </c>
      <c r="BJ24" s="78">
        <f>InfoUniversidad!BJ24</f>
        <v>1</v>
      </c>
      <c r="BK24" s="78">
        <f>InfoUniversidad!BK24</f>
        <v>1</v>
      </c>
      <c r="BL24" s="78">
        <f>InfoUniversidad!BL24</f>
        <v>1</v>
      </c>
      <c r="BM24" s="78">
        <f>InfoUniversidad!BM24</f>
        <v>1</v>
      </c>
      <c r="BN24" s="78">
        <f>InfoUniversidad!BN24</f>
        <v>1</v>
      </c>
      <c r="BO24" s="78">
        <f>InfoUniversidad!BO24</f>
        <v>1</v>
      </c>
      <c r="BP24" s="78">
        <f>InfoUniversidad!BP24</f>
        <v>1</v>
      </c>
      <c r="BQ24" s="78">
        <f>InfoUniversidad!BQ24</f>
        <v>1</v>
      </c>
      <c r="BR24" s="78">
        <f>InfoUniversidad!BR24</f>
        <v>1</v>
      </c>
      <c r="BS24" s="78">
        <f>InfoUniversidad!BS24</f>
        <v>1</v>
      </c>
      <c r="BT24" s="78">
        <f>InfoUniversidad!BT24</f>
        <v>1</v>
      </c>
      <c r="BU24" s="78">
        <f>InfoUniversidad!BU24</f>
        <v>1</v>
      </c>
      <c r="BV24" s="78">
        <f>InfoUniversidad!BV24</f>
        <v>1</v>
      </c>
      <c r="BW24" s="78">
        <f>InfoUniversidad!BW24</f>
        <v>1</v>
      </c>
      <c r="BX24" s="78">
        <f>InfoUniversidad!BX24</f>
        <v>1</v>
      </c>
      <c r="BY24" s="78">
        <f>InfoUniversidad!BY24</f>
        <v>1</v>
      </c>
      <c r="BZ24" s="78">
        <f>InfoUniversidad!BZ24</f>
        <v>0</v>
      </c>
      <c r="CA24" s="78">
        <f>InfoUniversidad!CA24</f>
        <v>0</v>
      </c>
      <c r="CB24" s="78">
        <f>InfoUniversidad!CB24</f>
        <v>1</v>
      </c>
    </row>
    <row r="25" spans="2:80" ht="12.75">
      <c r="B25" s="70">
        <f>Pesos!B26</f>
        <v>0</v>
      </c>
      <c r="C25" s="28" t="str">
        <f>Pesos!C26</f>
        <v>Premio local CuSL</v>
      </c>
      <c r="D25" s="28" t="str">
        <f>Pesos!D26</f>
        <v>Número de premios locales que la universidad ha organizado para el Concurso Universitario de Software Libre</v>
      </c>
      <c r="E25" s="77">
        <f>(InfoUniversidad!E25-InfoUniversidad!$CD25)/InfoUniversidad!$CE25</f>
        <v>-0.2636207937660765</v>
      </c>
      <c r="F25" s="77">
        <f>(InfoUniversidad!F25-InfoUniversidad!$CD25)/InfoUniversidad!$CE25</f>
        <v>-0.2636207937660765</v>
      </c>
      <c r="G25" s="77">
        <f>(InfoUniversidad!G25-InfoUniversidad!$CD25)/InfoUniversidad!$CE25</f>
        <v>-0.2636207937660765</v>
      </c>
      <c r="H25" s="77">
        <f>(InfoUniversidad!H25-InfoUniversidad!$CD25)/InfoUniversidad!$CE25</f>
        <v>-0.2636207937660765</v>
      </c>
      <c r="I25" s="77">
        <f>(InfoUniversidad!I25-InfoUniversidad!$CD25)/InfoUniversidad!$CE25</f>
        <v>-0.2636207937660765</v>
      </c>
      <c r="J25" s="77">
        <f>(InfoUniversidad!J25-InfoUniversidad!$CD25)/InfoUniversidad!$CE25</f>
        <v>-0.2636207937660765</v>
      </c>
      <c r="K25" s="77">
        <f>(InfoUniversidad!K25-InfoUniversidad!$CD25)/InfoUniversidad!$CE25</f>
        <v>-0.2636207937660765</v>
      </c>
      <c r="L25" s="77">
        <f>(InfoUniversidad!L25-InfoUniversidad!$CD25)/InfoUniversidad!$CE25</f>
        <v>-0.2636207937660765</v>
      </c>
      <c r="M25" s="77">
        <f>(InfoUniversidad!M25-InfoUniversidad!$CD25)/InfoUniversidad!$CE25</f>
        <v>-0.2636207937660765</v>
      </c>
      <c r="N25" s="77">
        <f>(InfoUniversidad!N25-InfoUniversidad!$CD25)/InfoUniversidad!$CE25</f>
        <v>-0.2636207937660765</v>
      </c>
      <c r="O25" s="77">
        <f>(InfoUniversidad!O25-InfoUniversidad!$CD25)/InfoUniversidad!$CE25</f>
        <v>-0.2636207937660765</v>
      </c>
      <c r="P25" s="77">
        <f>(InfoUniversidad!P25-InfoUniversidad!$CD25)/InfoUniversidad!$CE25</f>
        <v>-0.2636207937660765</v>
      </c>
      <c r="Q25" s="77">
        <f>(InfoUniversidad!Q25-InfoUniversidad!$CD25)/InfoUniversidad!$CE25</f>
        <v>-0.2636207937660765</v>
      </c>
      <c r="R25" s="77">
        <f>(InfoUniversidad!R25-InfoUniversidad!$CD25)/InfoUniversidad!$CE25</f>
        <v>-0.2636207937660765</v>
      </c>
      <c r="S25" s="77">
        <f>(InfoUniversidad!S25-InfoUniversidad!$CD25)/InfoUniversidad!$CE25</f>
        <v>-0.2636207937660765</v>
      </c>
      <c r="T25" s="77">
        <f>(InfoUniversidad!T25-InfoUniversidad!$CD25)/InfoUniversidad!$CE25</f>
        <v>-0.2636207937660765</v>
      </c>
      <c r="U25" s="77">
        <f>(InfoUniversidad!U25-InfoUniversidad!$CD25)/InfoUniversidad!$CE25</f>
        <v>-0.2636207937660765</v>
      </c>
      <c r="V25" s="77">
        <f>(InfoUniversidad!V25-InfoUniversidad!$CD25)/InfoUniversidad!$CE25</f>
        <v>-0.2636207937660765</v>
      </c>
      <c r="W25" s="77">
        <f>(InfoUniversidad!W25-InfoUniversidad!$CD25)/InfoUniversidad!$CE25</f>
        <v>-0.2636207937660765</v>
      </c>
      <c r="X25" s="77">
        <f>(InfoUniversidad!X25-InfoUniversidad!$CD25)/InfoUniversidad!$CE25</f>
        <v>-0.2636207937660765</v>
      </c>
      <c r="Y25" s="77">
        <f>(InfoUniversidad!Y25-InfoUniversidad!$CD25)/InfoUniversidad!$CE25</f>
        <v>-0.2636207937660765</v>
      </c>
      <c r="Z25" s="77">
        <f>(InfoUniversidad!Z25-InfoUniversidad!$CD25)/InfoUniversidad!$CE25</f>
        <v>-0.2636207937660765</v>
      </c>
      <c r="AA25" s="77">
        <f>(InfoUniversidad!AA25-InfoUniversidad!$CD25)/InfoUniversidad!$CE25</f>
        <v>-0.2636207937660765</v>
      </c>
      <c r="AB25" s="77">
        <f>(InfoUniversidad!AB25-InfoUniversidad!$CD25)/InfoUniversidad!$CE25</f>
        <v>-0.2636207937660765</v>
      </c>
      <c r="AC25" s="77">
        <f>(InfoUniversidad!AC25-InfoUniversidad!$CD25)/InfoUniversidad!$CE25</f>
        <v>-0.2636207937660765</v>
      </c>
      <c r="AD25" s="77">
        <f>(InfoUniversidad!AD25-InfoUniversidad!$CD25)/InfoUniversidad!$CE25</f>
        <v>-0.2636207937660765</v>
      </c>
      <c r="AE25" s="77">
        <f>(InfoUniversidad!AE25-InfoUniversidad!$CD25)/InfoUniversidad!$CE25</f>
        <v>-0.2636207937660765</v>
      </c>
      <c r="AF25" s="77">
        <f>(InfoUniversidad!AF25-InfoUniversidad!$CD25)/InfoUniversidad!$CE25</f>
        <v>-0.2636207937660765</v>
      </c>
      <c r="AG25" s="77">
        <f>(InfoUniversidad!AG25-InfoUniversidad!$CD25)/InfoUniversidad!$CE25</f>
        <v>-0.2636207937660765</v>
      </c>
      <c r="AH25" s="77">
        <f>(InfoUniversidad!AH25-InfoUniversidad!$CD25)/InfoUniversidad!$CE25</f>
        <v>-0.2636207937660765</v>
      </c>
      <c r="AI25" s="77">
        <f>(InfoUniversidad!AI25-InfoUniversidad!$CD25)/InfoUniversidad!$CE25</f>
        <v>-0.2636207937660765</v>
      </c>
      <c r="AJ25" s="77">
        <f>(InfoUniversidad!AJ25-InfoUniversidad!$CD25)/InfoUniversidad!$CE25</f>
        <v>3.7434152714782867</v>
      </c>
      <c r="AK25" s="77">
        <f>(InfoUniversidad!AK25-InfoUniversidad!$CD25)/InfoUniversidad!$CE25</f>
        <v>-0.2636207937660765</v>
      </c>
      <c r="AL25" s="77">
        <f>(InfoUniversidad!AL25-InfoUniversidad!$CD25)/InfoUniversidad!$CE25</f>
        <v>-0.2636207937660765</v>
      </c>
      <c r="AM25" s="77">
        <f>(InfoUniversidad!AM25-InfoUniversidad!$CD25)/InfoUniversidad!$CE25</f>
        <v>-0.2636207937660765</v>
      </c>
      <c r="AN25" s="77">
        <f>(InfoUniversidad!AN25-InfoUniversidad!$CD25)/InfoUniversidad!$CE25</f>
        <v>-0.2636207937660765</v>
      </c>
      <c r="AO25" s="77">
        <f>(InfoUniversidad!AO25-InfoUniversidad!$CD25)/InfoUniversidad!$CE25</f>
        <v>-0.2636207937660765</v>
      </c>
      <c r="AP25" s="77">
        <f>(InfoUniversidad!AP25-InfoUniversidad!$CD25)/InfoUniversidad!$CE25</f>
        <v>3.7434152714782867</v>
      </c>
      <c r="AQ25" s="77">
        <f>(InfoUniversidad!AQ25-InfoUniversidad!$CD25)/InfoUniversidad!$CE25</f>
        <v>-0.2636207937660765</v>
      </c>
      <c r="AR25" s="77">
        <f>(InfoUniversidad!AR25-InfoUniversidad!$CD25)/InfoUniversidad!$CE25</f>
        <v>3.7434152714782867</v>
      </c>
      <c r="AS25" s="77">
        <f>(InfoUniversidad!AS25-InfoUniversidad!$CD25)/InfoUniversidad!$CE25</f>
        <v>-0.2636207937660765</v>
      </c>
      <c r="AT25" s="77">
        <f>(InfoUniversidad!AT25-InfoUniversidad!$CD25)/InfoUniversidad!$CE25</f>
        <v>-0.2636207937660765</v>
      </c>
      <c r="AU25" s="77">
        <f>(InfoUniversidad!AU25-InfoUniversidad!$CD25)/InfoUniversidad!$CE25</f>
        <v>-0.2636207937660765</v>
      </c>
      <c r="AV25" s="77">
        <f>(InfoUniversidad!AV25-InfoUniversidad!$CD25)/InfoUniversidad!$CE25</f>
        <v>-0.2636207937660765</v>
      </c>
      <c r="AW25" s="77">
        <f>(InfoUniversidad!AW25-InfoUniversidad!$CD25)/InfoUniversidad!$CE25</f>
        <v>-0.2636207937660765</v>
      </c>
      <c r="AX25" s="77">
        <f>(InfoUniversidad!AX25-InfoUniversidad!$CD25)/InfoUniversidad!$CE25</f>
        <v>-0.2636207937660765</v>
      </c>
      <c r="AY25" s="77">
        <f>(InfoUniversidad!AY25-InfoUniversidad!$CD25)/InfoUniversidad!$CE25</f>
        <v>-0.2636207937660765</v>
      </c>
      <c r="AZ25" s="77">
        <f>(InfoUniversidad!AZ25-InfoUniversidad!$CD25)/InfoUniversidad!$CE25</f>
        <v>-0.2636207937660765</v>
      </c>
      <c r="BA25" s="77">
        <f>(InfoUniversidad!BA25-InfoUniversidad!$CD25)/InfoUniversidad!$CE25</f>
        <v>-0.2636207937660765</v>
      </c>
      <c r="BB25" s="77">
        <f>(InfoUniversidad!BB25-InfoUniversidad!$CD25)/InfoUniversidad!$CE25</f>
        <v>-0.2636207937660765</v>
      </c>
      <c r="BC25" s="77">
        <f>(InfoUniversidad!BC25-InfoUniversidad!$CD25)/InfoUniversidad!$CE25</f>
        <v>-0.2636207937660765</v>
      </c>
      <c r="BD25" s="77">
        <f>(InfoUniversidad!BD25-InfoUniversidad!$CD25)/InfoUniversidad!$CE25</f>
        <v>-0.2636207937660765</v>
      </c>
      <c r="BE25" s="77">
        <f>(InfoUniversidad!BE25-InfoUniversidad!$CD25)/InfoUniversidad!$CE25</f>
        <v>-0.2636207937660765</v>
      </c>
      <c r="BF25" s="77">
        <f>(InfoUniversidad!BF25-InfoUniversidad!$CD25)/InfoUniversidad!$CE25</f>
        <v>-0.2636207937660765</v>
      </c>
      <c r="BG25" s="77">
        <f>(InfoUniversidad!BG25-InfoUniversidad!$CD25)/InfoUniversidad!$CE25</f>
        <v>-0.2636207937660765</v>
      </c>
      <c r="BH25" s="77">
        <f>(InfoUniversidad!BH25-InfoUniversidad!$CD25)/InfoUniversidad!$CE25</f>
        <v>-0.2636207937660765</v>
      </c>
      <c r="BI25" s="77">
        <f>(InfoUniversidad!BI25-InfoUniversidad!$CD25)/InfoUniversidad!$CE25</f>
        <v>-0.2636207937660765</v>
      </c>
      <c r="BJ25" s="77">
        <f>(InfoUniversidad!BJ25-InfoUniversidad!$CD25)/InfoUniversidad!$CE25</f>
        <v>-0.2636207937660765</v>
      </c>
      <c r="BK25" s="77">
        <f>(InfoUniversidad!BK25-InfoUniversidad!$CD25)/InfoUniversidad!$CE25</f>
        <v>-0.2636207937660765</v>
      </c>
      <c r="BL25" s="77">
        <f>(InfoUniversidad!BL25-InfoUniversidad!$CD25)/InfoUniversidad!$CE25</f>
        <v>-0.2636207937660765</v>
      </c>
      <c r="BM25" s="77">
        <f>(InfoUniversidad!BM25-InfoUniversidad!$CD25)/InfoUniversidad!$CE25</f>
        <v>-0.2636207937660765</v>
      </c>
      <c r="BN25" s="77">
        <f>(InfoUniversidad!BN25-InfoUniversidad!$CD25)/InfoUniversidad!$CE25</f>
        <v>-0.2636207937660765</v>
      </c>
      <c r="BO25" s="77">
        <f>(InfoUniversidad!BO25-InfoUniversidad!$CD25)/InfoUniversidad!$CE25</f>
        <v>-0.2636207937660765</v>
      </c>
      <c r="BP25" s="77">
        <f>(InfoUniversidad!BP25-InfoUniversidad!$CD25)/InfoUniversidad!$CE25</f>
        <v>-0.2636207937660765</v>
      </c>
      <c r="BQ25" s="77">
        <f>(InfoUniversidad!BQ25-InfoUniversidad!$CD25)/InfoUniversidad!$CE25</f>
        <v>-0.2636207937660765</v>
      </c>
      <c r="BR25" s="77">
        <f>(InfoUniversidad!BR25-InfoUniversidad!$CD25)/InfoUniversidad!$CE25</f>
        <v>-0.2636207937660765</v>
      </c>
      <c r="BS25" s="77">
        <f>(InfoUniversidad!BS25-InfoUniversidad!$CD25)/InfoUniversidad!$CE25</f>
        <v>3.7434152714782867</v>
      </c>
      <c r="BT25" s="77">
        <f>(InfoUniversidad!BT25-InfoUniversidad!$CD25)/InfoUniversidad!$CE25</f>
        <v>-0.2636207937660765</v>
      </c>
      <c r="BU25" s="77">
        <f>(InfoUniversidad!BU25-InfoUniversidad!$CD25)/InfoUniversidad!$CE25</f>
        <v>-0.2636207937660765</v>
      </c>
      <c r="BV25" s="77">
        <f>(InfoUniversidad!BV25-InfoUniversidad!$CD25)/InfoUniversidad!$CE25</f>
        <v>-0.2636207937660765</v>
      </c>
      <c r="BW25" s="77">
        <f>(InfoUniversidad!BW25-InfoUniversidad!$CD25)/InfoUniversidad!$CE25</f>
        <v>-0.2636207937660765</v>
      </c>
      <c r="BX25" s="77">
        <f>(InfoUniversidad!BX25-InfoUniversidad!$CD25)/InfoUniversidad!$CE25</f>
        <v>-0.2636207937660765</v>
      </c>
      <c r="BY25" s="77">
        <f>(InfoUniversidad!BY25-InfoUniversidad!$CD25)/InfoUniversidad!$CE25</f>
        <v>-0.2636207937660765</v>
      </c>
      <c r="BZ25" s="77">
        <f>(InfoUniversidad!BZ25-InfoUniversidad!$CD25)/InfoUniversidad!$CE25</f>
        <v>-0.2636207937660765</v>
      </c>
      <c r="CA25" s="77">
        <f>(InfoUniversidad!CA25-InfoUniversidad!$CD25)/InfoUniversidad!$CE25</f>
        <v>-0.2636207937660765</v>
      </c>
      <c r="CB25" s="77">
        <f>(InfoUniversidad!CB25-InfoUniversidad!$CD25)/InfoUniversidad!$CE25</f>
        <v>3.7434152714782867</v>
      </c>
    </row>
    <row r="26" spans="2:80" ht="12.75">
      <c r="B26" s="70" t="str">
        <f>Pesos!B27</f>
        <v>Webmetría</v>
      </c>
      <c r="C26" s="28" t="str">
        <f>Pesos!C27</f>
        <v>Web Impact Factor (WIF)</v>
      </c>
      <c r="D26" s="28" t="str">
        <f>Pesos!D27</f>
        <v>Número total de enlaces externos * número total de dominios diferentes que contiene esos enlaces</v>
      </c>
      <c r="E26" s="77">
        <f>(InfoUniversidad!E26-InfoUniversidad!$CD26)/InfoUniversidad!$CE26</f>
        <v>-0.15625458990395572</v>
      </c>
      <c r="F26" s="77">
        <f>(InfoUniversidad!F26-InfoUniversidad!$CD26)/InfoUniversidad!$CE26</f>
        <v>-0.15625458990395572</v>
      </c>
      <c r="G26" s="77">
        <f>(InfoUniversidad!G26-InfoUniversidad!$CD26)/InfoUniversidad!$CE26</f>
        <v>-0.15625458990395572</v>
      </c>
      <c r="H26" s="77">
        <f>(InfoUniversidad!H26-InfoUniversidad!$CD26)/InfoUniversidad!$CE26</f>
        <v>-0.15625458990395572</v>
      </c>
      <c r="I26" s="77">
        <f>(InfoUniversidad!I26-InfoUniversidad!$CD26)/InfoUniversidad!$CE26</f>
        <v>-0.15169331135087494</v>
      </c>
      <c r="J26" s="77">
        <f>(InfoUniversidad!J26-InfoUniversidad!$CD26)/InfoUniversidad!$CE26</f>
        <v>-0.15625458990395572</v>
      </c>
      <c r="K26" s="77">
        <f>(InfoUniversidad!K26-InfoUniversidad!$CD26)/InfoUniversidad!$CE26</f>
        <v>-0.15625458990395572</v>
      </c>
      <c r="L26" s="77">
        <f>(InfoUniversidad!L26-InfoUniversidad!$CD26)/InfoUniversidad!$CE26</f>
        <v>-0.15625458990395572</v>
      </c>
      <c r="M26" s="77">
        <f>(InfoUniversidad!M26-InfoUniversidad!$CD26)/InfoUniversidad!$CE26</f>
        <v>-0.15625458990395572</v>
      </c>
      <c r="N26" s="77">
        <f>(InfoUniversidad!N26-InfoUniversidad!$CD26)/InfoUniversidad!$CE26</f>
        <v>0.13213573066301787</v>
      </c>
      <c r="O26" s="77">
        <f>(InfoUniversidad!O26-InfoUniversidad!$CD26)/InfoUniversidad!$CE26</f>
        <v>-0.15625458990395572</v>
      </c>
      <c r="P26" s="77">
        <f>(InfoUniversidad!P26-InfoUniversidad!$CD26)/InfoUniversidad!$CE26</f>
        <v>-0.15625458990395572</v>
      </c>
      <c r="Q26" s="77">
        <f>(InfoUniversidad!Q26-InfoUniversidad!$CD26)/InfoUniversidad!$CE26</f>
        <v>-0.15625458990395572</v>
      </c>
      <c r="R26" s="77">
        <f>(InfoUniversidad!R26-InfoUniversidad!$CD26)/InfoUniversidad!$CE26</f>
        <v>-0.15625458990395572</v>
      </c>
      <c r="S26" s="77">
        <f>(InfoUniversidad!S26-InfoUniversidad!$CD26)/InfoUniversidad!$CE26</f>
        <v>-0.15625458990395572</v>
      </c>
      <c r="T26" s="77">
        <f>(InfoUniversidad!T26-InfoUniversidad!$CD26)/InfoUniversidad!$CE26</f>
        <v>-0.15625458990395572</v>
      </c>
      <c r="U26" s="77">
        <f>(InfoUniversidad!U26-InfoUniversidad!$CD26)/InfoUniversidad!$CE26</f>
        <v>-0.15625458990395572</v>
      </c>
      <c r="V26" s="77">
        <f>(InfoUniversidad!V26-InfoUniversidad!$CD26)/InfoUniversidad!$CE26</f>
        <v>-0.15625458990395572</v>
      </c>
      <c r="W26" s="77">
        <f>(InfoUniversidad!W26-InfoUniversidad!$CD26)/InfoUniversidad!$CE26</f>
        <v>-0.15625383659618478</v>
      </c>
      <c r="X26" s="77">
        <f>(InfoUniversidad!X26-InfoUniversidad!$CD26)/InfoUniversidad!$CE26</f>
        <v>-0.15625458990395572</v>
      </c>
      <c r="Y26" s="77">
        <f>(InfoUniversidad!Y26-InfoUniversidad!$CD26)/InfoUniversidad!$CE26</f>
        <v>-0.15625458990395572</v>
      </c>
      <c r="Z26" s="77">
        <f>(InfoUniversidad!Z26-InfoUniversidad!$CD26)/InfoUniversidad!$CE26</f>
        <v>-0.15625458990395572</v>
      </c>
      <c r="AA26" s="77">
        <f>(InfoUniversidad!AA26-InfoUniversidad!$CD26)/InfoUniversidad!$CE26</f>
        <v>-0.15625458990395572</v>
      </c>
      <c r="AB26" s="77">
        <f>(InfoUniversidad!AB26-InfoUniversidad!$CD26)/InfoUniversidad!$CE26</f>
        <v>-0.15625458990395572</v>
      </c>
      <c r="AC26" s="77">
        <f>(InfoUniversidad!AC26-InfoUniversidad!$CD26)/InfoUniversidad!$CE26</f>
        <v>-0.15625458990395572</v>
      </c>
      <c r="AD26" s="77">
        <f>(InfoUniversidad!AD26-InfoUniversidad!$CD26)/InfoUniversidad!$CE26</f>
        <v>-0.15625458990395572</v>
      </c>
      <c r="AE26" s="77">
        <f>(InfoUniversidad!AE26-InfoUniversidad!$CD26)/InfoUniversidad!$CE26</f>
        <v>-0.15625458990395572</v>
      </c>
      <c r="AF26" s="77">
        <f>(InfoUniversidad!AF26-InfoUniversidad!$CD26)/InfoUniversidad!$CE26</f>
        <v>-0.15625458990395572</v>
      </c>
      <c r="AG26" s="77">
        <f>(InfoUniversidad!AG26-InfoUniversidad!$CD26)/InfoUniversidad!$CE26</f>
        <v>-0.15625458990395572</v>
      </c>
      <c r="AH26" s="77">
        <f>(InfoUniversidad!AH26-InfoUniversidad!$CD26)/InfoUniversidad!$CE26</f>
        <v>-0.15625458990395572</v>
      </c>
      <c r="AI26" s="77">
        <f>(InfoUniversidad!AI26-InfoUniversidad!$CD26)/InfoUniversidad!$CE26</f>
        <v>-0.15625458990395572</v>
      </c>
      <c r="AJ26" s="77">
        <f>(InfoUniversidad!AJ26-InfoUniversidad!$CD26)/InfoUniversidad!$CE26</f>
        <v>1.3974423399925997</v>
      </c>
      <c r="AK26" s="77">
        <f>(InfoUniversidad!AK26-InfoUniversidad!$CD26)/InfoUniversidad!$CE26</f>
        <v>-0.15603685498477637</v>
      </c>
      <c r="AL26" s="77">
        <f>(InfoUniversidad!AL26-InfoUniversidad!$CD26)/InfoUniversidad!$CE26</f>
        <v>-0.15625458990395572</v>
      </c>
      <c r="AM26" s="77">
        <f>(InfoUniversidad!AM26-InfoUniversidad!$CD26)/InfoUniversidad!$CE26</f>
        <v>-0.15625458990395572</v>
      </c>
      <c r="AN26" s="77">
        <f>(InfoUniversidad!AN26-InfoUniversidad!$CD26)/InfoUniversidad!$CE26</f>
        <v>-0.15625458990395572</v>
      </c>
      <c r="AO26" s="77">
        <f>(InfoUniversidad!AO26-InfoUniversidad!$CD26)/InfoUniversidad!$CE26</f>
        <v>-0.15625458990395572</v>
      </c>
      <c r="AP26" s="77">
        <f>(InfoUniversidad!AP26-InfoUniversidad!$CD26)/InfoUniversidad!$CE26</f>
        <v>-0.15625458990395572</v>
      </c>
      <c r="AQ26" s="77">
        <f>(InfoUniversidad!AQ26-InfoUniversidad!$CD26)/InfoUniversidad!$CE26</f>
        <v>-0.15625458990395572</v>
      </c>
      <c r="AR26" s="77">
        <f>(InfoUniversidad!AR26-InfoUniversidad!$CD26)/InfoUniversidad!$CE26</f>
        <v>0.9667444166291248</v>
      </c>
      <c r="AS26" s="77">
        <f>(InfoUniversidad!AS26-InfoUniversidad!$CD26)/InfoUniversidad!$CE26</f>
        <v>-0.07518276736679977</v>
      </c>
      <c r="AT26" s="77">
        <f>(InfoUniversidad!AT26-InfoUniversidad!$CD26)/InfoUniversidad!$CE26</f>
        <v>-0.15625458990395572</v>
      </c>
      <c r="AU26" s="77">
        <f>(InfoUniversidad!AU26-InfoUniversidad!$CD26)/InfoUniversidad!$CE26</f>
        <v>-0.15625458990395572</v>
      </c>
      <c r="AV26" s="77">
        <f>(InfoUniversidad!AV26-InfoUniversidad!$CD26)/InfoUniversidad!$CE26</f>
        <v>-0.15625458990395572</v>
      </c>
      <c r="AW26" s="77">
        <f>(InfoUniversidad!AW26-InfoUniversidad!$CD26)/InfoUniversidad!$CE26</f>
        <v>-0.15625458990395572</v>
      </c>
      <c r="AX26" s="77">
        <f>(InfoUniversidad!AX26-InfoUniversidad!$CD26)/InfoUniversidad!$CE26</f>
        <v>-0.15625458990395572</v>
      </c>
      <c r="AY26" s="77">
        <f>(InfoUniversidad!AY26-InfoUniversidad!$CD26)/InfoUniversidad!$CE26</f>
        <v>-0.15625458990395572</v>
      </c>
      <c r="AZ26" s="77">
        <f>(InfoUniversidad!AZ26-InfoUniversidad!$CD26)/InfoUniversidad!$CE26</f>
        <v>-0.15625458990395572</v>
      </c>
      <c r="BA26" s="77">
        <f>(InfoUniversidad!BA26-InfoUniversidad!$CD26)/InfoUniversidad!$CE26</f>
        <v>-0.15625458990395572</v>
      </c>
      <c r="BB26" s="77">
        <f>(InfoUniversidad!BB26-InfoUniversidad!$CD26)/InfoUniversidad!$CE26</f>
        <v>-0.15625458990395572</v>
      </c>
      <c r="BC26" s="77">
        <f>(InfoUniversidad!BC26-InfoUniversidad!$CD26)/InfoUniversidad!$CE26</f>
        <v>-0.15625458990395572</v>
      </c>
      <c r="BD26" s="77">
        <f>(InfoUniversidad!BD26-InfoUniversidad!$CD26)/InfoUniversidad!$CE26</f>
        <v>-0.15625458990395572</v>
      </c>
      <c r="BE26" s="77">
        <f>(InfoUniversidad!BE26-InfoUniversidad!$CD26)/InfoUniversidad!$CE26</f>
        <v>-0.15625458990395572</v>
      </c>
      <c r="BF26" s="77">
        <f>(InfoUniversidad!BF26-InfoUniversidad!$CD26)/InfoUniversidad!$CE26</f>
        <v>-0.15625458990395572</v>
      </c>
      <c r="BG26" s="77">
        <f>(InfoUniversidad!BG26-InfoUniversidad!$CD26)/InfoUniversidad!$CE26</f>
        <v>-0.15625458990395572</v>
      </c>
      <c r="BH26" s="77">
        <f>(InfoUniversidad!BH26-InfoUniversidad!$CD26)/InfoUniversidad!$CE26</f>
        <v>-0.15625458990395572</v>
      </c>
      <c r="BI26" s="77">
        <f>(InfoUniversidad!BI26-InfoUniversidad!$CD26)/InfoUniversidad!$CE26</f>
        <v>-0.15625458990395572</v>
      </c>
      <c r="BJ26" s="77">
        <f>(InfoUniversidad!BJ26-InfoUniversidad!$CD26)/InfoUniversidad!$CE26</f>
        <v>-0.15625458990395572</v>
      </c>
      <c r="BK26" s="77">
        <f>(InfoUniversidad!BK26-InfoUniversidad!$CD26)/InfoUniversidad!$CE26</f>
        <v>-0.15625458990395572</v>
      </c>
      <c r="BL26" s="77">
        <f>(InfoUniversidad!BL26-InfoUniversidad!$CD26)/InfoUniversidad!$CE26</f>
        <v>-0.15625458990395572</v>
      </c>
      <c r="BM26" s="77">
        <f>(InfoUniversidad!BM26-InfoUniversidad!$CD26)/InfoUniversidad!$CE26</f>
        <v>-0.15625458990395572</v>
      </c>
      <c r="BN26" s="77">
        <f>(InfoUniversidad!BN26-InfoUniversidad!$CD26)/InfoUniversidad!$CE26</f>
        <v>-0.15625458990395572</v>
      </c>
      <c r="BO26" s="77">
        <f>(InfoUniversidad!BO26-InfoUniversidad!$CD26)/InfoUniversidad!$CE26</f>
        <v>-0.15625458990395572</v>
      </c>
      <c r="BP26" s="77">
        <f>(InfoUniversidad!BP26-InfoUniversidad!$CD26)/InfoUniversidad!$CE26</f>
        <v>-0.15625458990395572</v>
      </c>
      <c r="BQ26" s="77">
        <f>(InfoUniversidad!BQ26-InfoUniversidad!$CD26)/InfoUniversidad!$CE26</f>
        <v>-0.15625458990395572</v>
      </c>
      <c r="BR26" s="77">
        <f>(InfoUniversidad!BR26-InfoUniversidad!$CD26)/InfoUniversidad!$CE26</f>
        <v>-0.15625458990395572</v>
      </c>
      <c r="BS26" s="77">
        <f>(InfoUniversidad!BS26-InfoUniversidad!$CD26)/InfoUniversidad!$CE26</f>
        <v>-0.13295709841864628</v>
      </c>
      <c r="BT26" s="77">
        <f>(InfoUniversidad!BT26-InfoUniversidad!$CD26)/InfoUniversidad!$CE26</f>
        <v>-0.07395991706754723</v>
      </c>
      <c r="BU26" s="77">
        <f>(InfoUniversidad!BU26-InfoUniversidad!$CD26)/InfoUniversidad!$CE26</f>
        <v>-0.1562545609305799</v>
      </c>
      <c r="BV26" s="77">
        <f>(InfoUniversidad!BV26-InfoUniversidad!$CD26)/InfoUniversidad!$CE26</f>
        <v>-0.15625458990395572</v>
      </c>
      <c r="BW26" s="77">
        <f>(InfoUniversidad!BW26-InfoUniversidad!$CD26)/InfoUniversidad!$CE26</f>
        <v>-0.15625458990395572</v>
      </c>
      <c r="BX26" s="77">
        <f>(InfoUniversidad!BX26-InfoUniversidad!$CD26)/InfoUniversidad!$CE26</f>
        <v>-0.15625458990395572</v>
      </c>
      <c r="BY26" s="77">
        <f>(InfoUniversidad!BY26-InfoUniversidad!$CD26)/InfoUniversidad!$CE26</f>
        <v>0.01540489687970341</v>
      </c>
      <c r="BZ26" s="77">
        <f>(InfoUniversidad!BZ26-InfoUniversidad!$CD26)/InfoUniversidad!$CE26</f>
        <v>-0.15625458990395572</v>
      </c>
      <c r="CA26" s="77">
        <f>(InfoUniversidad!CA26-InfoUniversidad!$CD26)/InfoUniversidad!$CE26</f>
        <v>-0.15625458990395572</v>
      </c>
      <c r="CB26" s="77">
        <f>(InfoUniversidad!CB26-InfoUniversidad!$CD26)/InfoUniversidad!$CE26</f>
        <v>8.390904716404128</v>
      </c>
    </row>
    <row r="27" spans="2:80" ht="12.75">
      <c r="B27" s="70">
        <f>Pesos!B28</f>
        <v>0</v>
      </c>
      <c r="C27" s="28" t="str">
        <f>Pesos!C28</f>
        <v>Dispersión del impacto de las citaciones recientes</v>
      </c>
      <c r="D27" s="28" t="str">
        <f>Pesos!D28</f>
        <v>Número de dominios diferentes tienen un enlace hacia la OSL</v>
      </c>
      <c r="E27" s="77">
        <f>(InfoUniversidad!E27-InfoUniversidad!$CD27)/InfoUniversidad!$CE27</f>
        <v>-0.2656987340167094</v>
      </c>
      <c r="F27" s="77">
        <f>(InfoUniversidad!F27-InfoUniversidad!$CD27)/InfoUniversidad!$CE27</f>
        <v>-0.2656987340167094</v>
      </c>
      <c r="G27" s="77">
        <f>(InfoUniversidad!G27-InfoUniversidad!$CD27)/InfoUniversidad!$CE27</f>
        <v>-0.2656987340167094</v>
      </c>
      <c r="H27" s="77">
        <f>(InfoUniversidad!H27-InfoUniversidad!$CD27)/InfoUniversidad!$CE27</f>
        <v>-0.2656987340167094</v>
      </c>
      <c r="I27" s="77">
        <f>(InfoUniversidad!I27-InfoUniversidad!$CD27)/InfoUniversidad!$CE27</f>
        <v>0.10671506530179312</v>
      </c>
      <c r="J27" s="77">
        <f>(InfoUniversidad!J27-InfoUniversidad!$CD27)/InfoUniversidad!$CE27</f>
        <v>-0.2656987340167094</v>
      </c>
      <c r="K27" s="77">
        <f>(InfoUniversidad!K27-InfoUniversidad!$CD27)/InfoUniversidad!$CE27</f>
        <v>-0.2656987340167094</v>
      </c>
      <c r="L27" s="77">
        <f>(InfoUniversidad!L27-InfoUniversidad!$CD27)/InfoUniversidad!$CE27</f>
        <v>-0.2656987340167094</v>
      </c>
      <c r="M27" s="77">
        <f>(InfoUniversidad!M27-InfoUniversidad!$CD27)/InfoUniversidad!$CE27</f>
        <v>-0.2656987340167094</v>
      </c>
      <c r="N27" s="77">
        <f>(InfoUniversidad!N27-InfoUniversidad!$CD27)/InfoUniversidad!$CE27</f>
        <v>2.2170599281066408</v>
      </c>
      <c r="O27" s="77">
        <f>(InfoUniversidad!O27-InfoUniversidad!$CD27)/InfoUniversidad!$CE27</f>
        <v>-0.1415608009105419</v>
      </c>
      <c r="P27" s="77">
        <f>(InfoUniversidad!P27-InfoUniversidad!$CD27)/InfoUniversidad!$CE27</f>
        <v>-0.2656987340167094</v>
      </c>
      <c r="Q27" s="77">
        <f>(InfoUniversidad!Q27-InfoUniversidad!$CD27)/InfoUniversidad!$CE27</f>
        <v>-0.2656987340167094</v>
      </c>
      <c r="R27" s="77">
        <f>(InfoUniversidad!R27-InfoUniversidad!$CD27)/InfoUniversidad!$CE27</f>
        <v>-0.2656987340167094</v>
      </c>
      <c r="S27" s="77">
        <f>(InfoUniversidad!S27-InfoUniversidad!$CD27)/InfoUniversidad!$CE27</f>
        <v>-0.2656987340167094</v>
      </c>
      <c r="T27" s="77">
        <f>(InfoUniversidad!T27-InfoUniversidad!$CD27)/InfoUniversidad!$CE27</f>
        <v>-0.2656987340167094</v>
      </c>
      <c r="U27" s="77">
        <f>(InfoUniversidad!U27-InfoUniversidad!$CD27)/InfoUniversidad!$CE27</f>
        <v>-0.2656987340167094</v>
      </c>
      <c r="V27" s="77">
        <f>(InfoUniversidad!V27-InfoUniversidad!$CD27)/InfoUniversidad!$CE27</f>
        <v>-0.2656987340167094</v>
      </c>
      <c r="W27" s="77">
        <f>(InfoUniversidad!W27-InfoUniversidad!$CD27)/InfoUniversidad!$CE27</f>
        <v>-0.2381125266597833</v>
      </c>
      <c r="X27" s="77">
        <f>(InfoUniversidad!X27-InfoUniversidad!$CD27)/InfoUniversidad!$CE27</f>
        <v>-0.2656987340167094</v>
      </c>
      <c r="Y27" s="77">
        <f>(InfoUniversidad!Y27-InfoUniversidad!$CD27)/InfoUniversidad!$CE27</f>
        <v>-0.2656987340167094</v>
      </c>
      <c r="Z27" s="77">
        <f>(InfoUniversidad!Z27-InfoUniversidad!$CD27)/InfoUniversidad!$CE27</f>
        <v>-0.2656987340167094</v>
      </c>
      <c r="AA27" s="77">
        <f>(InfoUniversidad!AA27-InfoUniversidad!$CD27)/InfoUniversidad!$CE27</f>
        <v>-0.2656987340167094</v>
      </c>
      <c r="AB27" s="77">
        <f>(InfoUniversidad!AB27-InfoUniversidad!$CD27)/InfoUniversidad!$CE27</f>
        <v>-0.2656987340167094</v>
      </c>
      <c r="AC27" s="77">
        <f>(InfoUniversidad!AC27-InfoUniversidad!$CD27)/InfoUniversidad!$CE27</f>
        <v>-0.2656987340167094</v>
      </c>
      <c r="AD27" s="77">
        <f>(InfoUniversidad!AD27-InfoUniversidad!$CD27)/InfoUniversidad!$CE27</f>
        <v>-0.2656987340167094</v>
      </c>
      <c r="AE27" s="77">
        <f>(InfoUniversidad!AE27-InfoUniversidad!$CD27)/InfoUniversidad!$CE27</f>
        <v>-0.2656987340167094</v>
      </c>
      <c r="AF27" s="77">
        <f>(InfoUniversidad!AF27-InfoUniversidad!$CD27)/InfoUniversidad!$CE27</f>
        <v>-0.2656987340167094</v>
      </c>
      <c r="AG27" s="77">
        <f>(InfoUniversidad!AG27-InfoUniversidad!$CD27)/InfoUniversidad!$CE27</f>
        <v>-0.2656987340167094</v>
      </c>
      <c r="AH27" s="77">
        <f>(InfoUniversidad!AH27-InfoUniversidad!$CD27)/InfoUniversidad!$CE27</f>
        <v>-0.2656987340167094</v>
      </c>
      <c r="AI27" s="77">
        <f>(InfoUniversidad!AI27-InfoUniversidad!$CD27)/InfoUniversidad!$CE27</f>
        <v>-0.2656987340167094</v>
      </c>
      <c r="AJ27" s="77">
        <f>(InfoUniversidad!AJ27-InfoUniversidad!$CD27)/InfoUniversidad!$CE27</f>
        <v>7.1549910449964145</v>
      </c>
      <c r="AK27" s="77">
        <f>(InfoUniversidad!AK27-InfoUniversidad!$CD27)/InfoUniversidad!$CE27</f>
        <v>-0.19673321562439414</v>
      </c>
      <c r="AL27" s="77">
        <f>(InfoUniversidad!AL27-InfoUniversidad!$CD27)/InfoUniversidad!$CE27</f>
        <v>-0.2656987340167094</v>
      </c>
      <c r="AM27" s="77">
        <f>(InfoUniversidad!AM27-InfoUniversidad!$CD27)/InfoUniversidad!$CE27</f>
        <v>-0.2656987340167094</v>
      </c>
      <c r="AN27" s="77">
        <f>(InfoUniversidad!AN27-InfoUniversidad!$CD27)/InfoUniversidad!$CE27</f>
        <v>-0.2656987340167094</v>
      </c>
      <c r="AO27" s="77">
        <f>(InfoUniversidad!AO27-InfoUniversidad!$CD27)/InfoUniversidad!$CE27</f>
        <v>-0.2656987340167094</v>
      </c>
      <c r="AP27" s="77">
        <f>(InfoUniversidad!AP27-InfoUniversidad!$CD27)/InfoUniversidad!$CE27</f>
        <v>-0.2656987340167094</v>
      </c>
      <c r="AQ27" s="77">
        <f>(InfoUniversidad!AQ27-InfoUniversidad!$CD27)/InfoUniversidad!$CE27</f>
        <v>-0.2656987340167094</v>
      </c>
      <c r="AR27" s="77">
        <f>(InfoUniversidad!AR27-InfoUniversidad!$CD27)/InfoUniversidad!$CE27</f>
        <v>2.699818556852848</v>
      </c>
      <c r="AS27" s="77">
        <f>(InfoUniversidad!AS27-InfoUniversidad!$CD27)/InfoUniversidad!$CE27</f>
        <v>1.1963702559003746</v>
      </c>
      <c r="AT27" s="77">
        <f>(InfoUniversidad!AT27-InfoUniversidad!$CD27)/InfoUniversidad!$CE27</f>
        <v>-0.2656987340167094</v>
      </c>
      <c r="AU27" s="77">
        <f>(InfoUniversidad!AU27-InfoUniversidad!$CD27)/InfoUniversidad!$CE27</f>
        <v>-0.2656987340167094</v>
      </c>
      <c r="AV27" s="77">
        <f>(InfoUniversidad!AV27-InfoUniversidad!$CD27)/InfoUniversidad!$CE27</f>
        <v>-0.2656987340167094</v>
      </c>
      <c r="AW27" s="77">
        <f>(InfoUniversidad!AW27-InfoUniversidad!$CD27)/InfoUniversidad!$CE27</f>
        <v>-0.2656987340167094</v>
      </c>
      <c r="AX27" s="77">
        <f>(InfoUniversidad!AX27-InfoUniversidad!$CD27)/InfoUniversidad!$CE27</f>
        <v>-0.2656987340167094</v>
      </c>
      <c r="AY27" s="77">
        <f>(InfoUniversidad!AY27-InfoUniversidad!$CD27)/InfoUniversidad!$CE27</f>
        <v>-0.2656987340167094</v>
      </c>
      <c r="AZ27" s="77">
        <f>(InfoUniversidad!AZ27-InfoUniversidad!$CD27)/InfoUniversidad!$CE27</f>
        <v>-0.2656987340167094</v>
      </c>
      <c r="BA27" s="77">
        <f>(InfoUniversidad!BA27-InfoUniversidad!$CD27)/InfoUniversidad!$CE27</f>
        <v>-0.2656987340167094</v>
      </c>
      <c r="BB27" s="77">
        <f>(InfoUniversidad!BB27-InfoUniversidad!$CD27)/InfoUniversidad!$CE27</f>
        <v>-0.2656987340167094</v>
      </c>
      <c r="BC27" s="77">
        <f>(InfoUniversidad!BC27-InfoUniversidad!$CD27)/InfoUniversidad!$CE27</f>
        <v>-0.2656987340167094</v>
      </c>
      <c r="BD27" s="77">
        <f>(InfoUniversidad!BD27-InfoUniversidad!$CD27)/InfoUniversidad!$CE27</f>
        <v>-0.2656987340167094</v>
      </c>
      <c r="BE27" s="77">
        <f>(InfoUniversidad!BE27-InfoUniversidad!$CD27)/InfoUniversidad!$CE27</f>
        <v>-0.2656987340167094</v>
      </c>
      <c r="BF27" s="77">
        <f>(InfoUniversidad!BF27-InfoUniversidad!$CD27)/InfoUniversidad!$CE27</f>
        <v>-0.2656987340167094</v>
      </c>
      <c r="BG27" s="77">
        <f>(InfoUniversidad!BG27-InfoUniversidad!$CD27)/InfoUniversidad!$CE27</f>
        <v>-0.2656987340167094</v>
      </c>
      <c r="BH27" s="77">
        <f>(InfoUniversidad!BH27-InfoUniversidad!$CD27)/InfoUniversidad!$CE27</f>
        <v>-0.2656987340167094</v>
      </c>
      <c r="BI27" s="77">
        <f>(InfoUniversidad!BI27-InfoUniversidad!$CD27)/InfoUniversidad!$CE27</f>
        <v>-0.2656987340167094</v>
      </c>
      <c r="BJ27" s="77">
        <f>(InfoUniversidad!BJ27-InfoUniversidad!$CD27)/InfoUniversidad!$CE27</f>
        <v>-0.2656987340167094</v>
      </c>
      <c r="BK27" s="77">
        <f>(InfoUniversidad!BK27-InfoUniversidad!$CD27)/InfoUniversidad!$CE27</f>
        <v>-0.2656987340167094</v>
      </c>
      <c r="BL27" s="77">
        <f>(InfoUniversidad!BL27-InfoUniversidad!$CD27)/InfoUniversidad!$CE27</f>
        <v>-0.2656987340167094</v>
      </c>
      <c r="BM27" s="77">
        <f>(InfoUniversidad!BM27-InfoUniversidad!$CD27)/InfoUniversidad!$CE27</f>
        <v>-0.2656987340167094</v>
      </c>
      <c r="BN27" s="77">
        <f>(InfoUniversidad!BN27-InfoUniversidad!$CD27)/InfoUniversidad!$CE27</f>
        <v>-0.2656987340167094</v>
      </c>
      <c r="BO27" s="77">
        <f>(InfoUniversidad!BO27-InfoUniversidad!$CD27)/InfoUniversidad!$CE27</f>
        <v>-0.2656987340167094</v>
      </c>
      <c r="BP27" s="77">
        <f>(InfoUniversidad!BP27-InfoUniversidad!$CD27)/InfoUniversidad!$CE27</f>
        <v>-0.2656987340167094</v>
      </c>
      <c r="BQ27" s="77">
        <f>(InfoUniversidad!BQ27-InfoUniversidad!$CD27)/InfoUniversidad!$CE27</f>
        <v>-0.2656987340167094</v>
      </c>
      <c r="BR27" s="77">
        <f>(InfoUniversidad!BR27-InfoUniversidad!$CD27)/InfoUniversidad!$CE27</f>
        <v>-0.2656987340167094</v>
      </c>
      <c r="BS27" s="77">
        <f>(InfoUniversidad!BS27-InfoUniversidad!$CD27)/InfoUniversidad!$CE27</f>
        <v>0.41016334622798034</v>
      </c>
      <c r="BT27" s="77">
        <f>(InfoUniversidad!BT27-InfoUniversidad!$CD27)/InfoUniversidad!$CE27</f>
        <v>0.7687840418680199</v>
      </c>
      <c r="BU27" s="77">
        <f>(InfoUniversidad!BU27-InfoUniversidad!$CD27)/InfoUniversidad!$CE27</f>
        <v>-0.2656987340167094</v>
      </c>
      <c r="BV27" s="77">
        <f>(InfoUniversidad!BV27-InfoUniversidad!$CD27)/InfoUniversidad!$CE27</f>
        <v>-0.2656987340167094</v>
      </c>
      <c r="BW27" s="77">
        <f>(InfoUniversidad!BW27-InfoUniversidad!$CD27)/InfoUniversidad!$CE27</f>
        <v>-0.2656987340167094</v>
      </c>
      <c r="BX27" s="77">
        <f>(InfoUniversidad!BX27-InfoUniversidad!$CD27)/InfoUniversidad!$CE27</f>
        <v>-0.2656987340167094</v>
      </c>
      <c r="BY27" s="77">
        <f>(InfoUniversidad!BY27-InfoUniversidad!$CD27)/InfoUniversidad!$CE27</f>
        <v>1.817059921431212</v>
      </c>
      <c r="BZ27" s="77">
        <f>(InfoUniversidad!BZ27-InfoUniversidad!$CD27)/InfoUniversidad!$CE27</f>
        <v>-0.2656987340167094</v>
      </c>
      <c r="CA27" s="77">
        <f>(InfoUniversidad!CA27-InfoUniversidad!$CD27)/InfoUniversidad!$CE27</f>
        <v>-0.2656987340167094</v>
      </c>
      <c r="CB27" s="77">
        <f>(InfoUniversidad!CB27-InfoUniversidad!$CD27)/InfoUniversidad!$CE27</f>
        <v>1.2101633595788375</v>
      </c>
    </row>
    <row r="28" spans="2:80" ht="12.75">
      <c r="B28" s="70">
        <f>Pesos!B29</f>
        <v>0</v>
      </c>
      <c r="C28" s="28" t="str">
        <f>Pesos!C29</f>
        <v>Dispersión del impacto de las citaciones totales</v>
      </c>
      <c r="D28" s="28" t="str">
        <f>Pesos!D29</f>
        <v>Número de dominios diferentes con enlace hacia la OSL </v>
      </c>
      <c r="E28" s="77">
        <f>(InfoUniversidad!E28-InfoUniversidad!$CD28)/InfoUniversidad!$CE28</f>
        <v>-0.31102988019262895</v>
      </c>
      <c r="F28" s="77">
        <f>(InfoUniversidad!F28-InfoUniversidad!$CD28)/InfoUniversidad!$CE28</f>
        <v>-0.31102988019262895</v>
      </c>
      <c r="G28" s="77">
        <f>(InfoUniversidad!G28-InfoUniversidad!$CD28)/InfoUniversidad!$CE28</f>
        <v>-0.31102988019262895</v>
      </c>
      <c r="H28" s="77">
        <f>(InfoUniversidad!H28-InfoUniversidad!$CD28)/InfoUniversidad!$CE28</f>
        <v>-0.31102988019262895</v>
      </c>
      <c r="I28" s="77">
        <f>(InfoUniversidad!I28-InfoUniversidad!$CD28)/InfoUniversidad!$CE28</f>
        <v>0.6049090814476613</v>
      </c>
      <c r="J28" s="77">
        <f>(InfoUniversidad!J28-InfoUniversidad!$CD28)/InfoUniversidad!$CE28</f>
        <v>-0.31102988019262895</v>
      </c>
      <c r="K28" s="77">
        <f>(InfoUniversidad!K28-InfoUniversidad!$CD28)/InfoUniversidad!$CE28</f>
        <v>-0.31102988019262895</v>
      </c>
      <c r="L28" s="77">
        <f>(InfoUniversidad!L28-InfoUniversidad!$CD28)/InfoUniversidad!$CE28</f>
        <v>-0.31102988019262895</v>
      </c>
      <c r="M28" s="77">
        <f>(InfoUniversidad!M28-InfoUniversidad!$CD28)/InfoUniversidad!$CE28</f>
        <v>-0.31102988019262895</v>
      </c>
      <c r="N28" s="77">
        <f>(InfoUniversidad!N28-InfoUniversidad!$CD28)/InfoUniversidad!$CE28</f>
        <v>2.547504901190255</v>
      </c>
      <c r="O28" s="77">
        <f>(InfoUniversidad!O28-InfoUniversidad!$CD28)/InfoUniversidad!$CE28</f>
        <v>-0.31102988019262895</v>
      </c>
      <c r="P28" s="77">
        <f>(InfoUniversidad!P28-InfoUniversidad!$CD28)/InfoUniversidad!$CE28</f>
        <v>-0.31102988019262895</v>
      </c>
      <c r="Q28" s="77">
        <f>(InfoUniversidad!Q28-InfoUniversidad!$CD28)/InfoUniversidad!$CE28</f>
        <v>-0.31102988019262895</v>
      </c>
      <c r="R28" s="77">
        <f>(InfoUniversidad!R28-InfoUniversidad!$CD28)/InfoUniversidad!$CE28</f>
        <v>-0.31102988019262895</v>
      </c>
      <c r="S28" s="77">
        <f>(InfoUniversidad!S28-InfoUniversidad!$CD28)/InfoUniversidad!$CE28</f>
        <v>-0.31102988019262895</v>
      </c>
      <c r="T28" s="77">
        <f>(InfoUniversidad!T28-InfoUniversidad!$CD28)/InfoUniversidad!$CE28</f>
        <v>-0.31102988019262895</v>
      </c>
      <c r="U28" s="77">
        <f>(InfoUniversidad!U28-InfoUniversidad!$CD28)/InfoUniversidad!$CE28</f>
        <v>-0.31102988019262895</v>
      </c>
      <c r="V28" s="77">
        <f>(InfoUniversidad!V28-InfoUniversidad!$CD28)/InfoUniversidad!$CE28</f>
        <v>-0.31102988019262895</v>
      </c>
      <c r="W28" s="77">
        <f>(InfoUniversidad!W28-InfoUniversidad!$CD28)/InfoUniversidad!$CE28</f>
        <v>-0.3009646168779005</v>
      </c>
      <c r="X28" s="77">
        <f>(InfoUniversidad!X28-InfoUniversidad!$CD28)/InfoUniversidad!$CE28</f>
        <v>-0.31102988019262895</v>
      </c>
      <c r="Y28" s="77">
        <f>(InfoUniversidad!Y28-InfoUniversidad!$CD28)/InfoUniversidad!$CE28</f>
        <v>-0.31102988019262895</v>
      </c>
      <c r="Z28" s="77">
        <f>(InfoUniversidad!Z28-InfoUniversidad!$CD28)/InfoUniversidad!$CE28</f>
        <v>-0.31102988019262895</v>
      </c>
      <c r="AA28" s="77">
        <f>(InfoUniversidad!AA28-InfoUniversidad!$CD28)/InfoUniversidad!$CE28</f>
        <v>-0.31102988019262895</v>
      </c>
      <c r="AB28" s="77">
        <f>(InfoUniversidad!AB28-InfoUniversidad!$CD28)/InfoUniversidad!$CE28</f>
        <v>-0.31102988019262895</v>
      </c>
      <c r="AC28" s="77">
        <f>(InfoUniversidad!AC28-InfoUniversidad!$CD28)/InfoUniversidad!$CE28</f>
        <v>-0.31102988019262895</v>
      </c>
      <c r="AD28" s="77">
        <f>(InfoUniversidad!AD28-InfoUniversidad!$CD28)/InfoUniversidad!$CE28</f>
        <v>-0.31102988019262895</v>
      </c>
      <c r="AE28" s="77">
        <f>(InfoUniversidad!AE28-InfoUniversidad!$CD28)/InfoUniversidad!$CE28</f>
        <v>-0.31102988019262895</v>
      </c>
      <c r="AF28" s="77">
        <f>(InfoUniversidad!AF28-InfoUniversidad!$CD28)/InfoUniversidad!$CE28</f>
        <v>-0.31102988019262895</v>
      </c>
      <c r="AG28" s="77">
        <f>(InfoUniversidad!AG28-InfoUniversidad!$CD28)/InfoUniversidad!$CE28</f>
        <v>-0.31102988019262895</v>
      </c>
      <c r="AH28" s="77">
        <f>(InfoUniversidad!AH28-InfoUniversidad!$CD28)/InfoUniversidad!$CE28</f>
        <v>-0.31102988019262895</v>
      </c>
      <c r="AI28" s="77">
        <f>(InfoUniversidad!AI28-InfoUniversidad!$CD28)/InfoUniversidad!$CE28</f>
        <v>-0.31102988019262895</v>
      </c>
      <c r="AJ28" s="77">
        <f>(InfoUniversidad!AJ28-InfoUniversidad!$CD28)/InfoUniversidad!$CE28</f>
        <v>5.441268104174689</v>
      </c>
      <c r="AK28" s="77">
        <f>(InfoUniversidad!AK28-InfoUniversidad!$CD28)/InfoUniversidad!$CE28</f>
        <v>-0.26573619527635084</v>
      </c>
      <c r="AL28" s="77">
        <f>(InfoUniversidad!AL28-InfoUniversidad!$CD28)/InfoUniversidad!$CE28</f>
        <v>-0.31102988019262895</v>
      </c>
      <c r="AM28" s="77">
        <f>(InfoUniversidad!AM28-InfoUniversidad!$CD28)/InfoUniversidad!$CE28</f>
        <v>-0.31102988019262895</v>
      </c>
      <c r="AN28" s="77">
        <f>(InfoUniversidad!AN28-InfoUniversidad!$CD28)/InfoUniversidad!$CE28</f>
        <v>-0.31102988019262895</v>
      </c>
      <c r="AO28" s="77">
        <f>(InfoUniversidad!AO28-InfoUniversidad!$CD28)/InfoUniversidad!$CE28</f>
        <v>-0.31102988019262895</v>
      </c>
      <c r="AP28" s="77">
        <f>(InfoUniversidad!AP28-InfoUniversidad!$CD28)/InfoUniversidad!$CE28</f>
        <v>-0.31102988019262895</v>
      </c>
      <c r="AQ28" s="77">
        <f>(InfoUniversidad!AQ28-InfoUniversidad!$CD28)/InfoUniversidad!$CE28</f>
        <v>-0.31102988019262895</v>
      </c>
      <c r="AR28" s="77">
        <f>(InfoUniversidad!AR28-InfoUniversidad!$CD28)/InfoUniversidad!$CE28</f>
        <v>3.674814392439843</v>
      </c>
      <c r="AS28" s="77">
        <f>(InfoUniversidad!AS28-InfoUniversidad!$CD28)/InfoUniversidad!$CE28</f>
        <v>1.314510145136018</v>
      </c>
      <c r="AT28" s="77">
        <f>(InfoUniversidad!AT28-InfoUniversidad!$CD28)/InfoUniversidad!$CE28</f>
        <v>-0.31102988019262895</v>
      </c>
      <c r="AU28" s="77">
        <f>(InfoUniversidad!AU28-InfoUniversidad!$CD28)/InfoUniversidad!$CE28</f>
        <v>-0.31102988019262895</v>
      </c>
      <c r="AV28" s="77">
        <f>(InfoUniversidad!AV28-InfoUniversidad!$CD28)/InfoUniversidad!$CE28</f>
        <v>-0.31102988019262895</v>
      </c>
      <c r="AW28" s="77">
        <f>(InfoUniversidad!AW28-InfoUniversidad!$CD28)/InfoUniversidad!$CE28</f>
        <v>-0.31102988019262895</v>
      </c>
      <c r="AX28" s="77">
        <f>(InfoUniversidad!AX28-InfoUniversidad!$CD28)/InfoUniversidad!$CE28</f>
        <v>-0.31102988019262895</v>
      </c>
      <c r="AY28" s="77">
        <f>(InfoUniversidad!AY28-InfoUniversidad!$CD28)/InfoUniversidad!$CE28</f>
        <v>-0.31102988019262895</v>
      </c>
      <c r="AZ28" s="77">
        <f>(InfoUniversidad!AZ28-InfoUniversidad!$CD28)/InfoUniversidad!$CE28</f>
        <v>-0.31102988019262895</v>
      </c>
      <c r="BA28" s="77">
        <f>(InfoUniversidad!BA28-InfoUniversidad!$CD28)/InfoUniversidad!$CE28</f>
        <v>-0.31102988019262895</v>
      </c>
      <c r="BB28" s="77">
        <f>(InfoUniversidad!BB28-InfoUniversidad!$CD28)/InfoUniversidad!$CE28</f>
        <v>-0.31102988019262895</v>
      </c>
      <c r="BC28" s="77">
        <f>(InfoUniversidad!BC28-InfoUniversidad!$CD28)/InfoUniversidad!$CE28</f>
        <v>-0.31102988019262895</v>
      </c>
      <c r="BD28" s="77">
        <f>(InfoUniversidad!BD28-InfoUniversidad!$CD28)/InfoUniversidad!$CE28</f>
        <v>-0.31102988019262895</v>
      </c>
      <c r="BE28" s="77">
        <f>(InfoUniversidad!BE28-InfoUniversidad!$CD28)/InfoUniversidad!$CE28</f>
        <v>-0.31102988019262895</v>
      </c>
      <c r="BF28" s="77">
        <f>(InfoUniversidad!BF28-InfoUniversidad!$CD28)/InfoUniversidad!$CE28</f>
        <v>-0.31102988019262895</v>
      </c>
      <c r="BG28" s="77">
        <f>(InfoUniversidad!BG28-InfoUniversidad!$CD28)/InfoUniversidad!$CE28</f>
        <v>-0.31102988019262895</v>
      </c>
      <c r="BH28" s="77">
        <f>(InfoUniversidad!BH28-InfoUniversidad!$CD28)/InfoUniversidad!$CE28</f>
        <v>-0.31102988019262895</v>
      </c>
      <c r="BI28" s="77">
        <f>(InfoUniversidad!BI28-InfoUniversidad!$CD28)/InfoUniversidad!$CE28</f>
        <v>-0.31102988019262895</v>
      </c>
      <c r="BJ28" s="77">
        <f>(InfoUniversidad!BJ28-InfoUniversidad!$CD28)/InfoUniversidad!$CE28</f>
        <v>-0.31102988019262895</v>
      </c>
      <c r="BK28" s="77">
        <f>(InfoUniversidad!BK28-InfoUniversidad!$CD28)/InfoUniversidad!$CE28</f>
        <v>-0.31102988019262895</v>
      </c>
      <c r="BL28" s="77">
        <f>(InfoUniversidad!BL28-InfoUniversidad!$CD28)/InfoUniversidad!$CE28</f>
        <v>-0.31102988019262895</v>
      </c>
      <c r="BM28" s="77">
        <f>(InfoUniversidad!BM28-InfoUniversidad!$CD28)/InfoUniversidad!$CE28</f>
        <v>-0.31102988019262895</v>
      </c>
      <c r="BN28" s="77">
        <f>(InfoUniversidad!BN28-InfoUniversidad!$CD28)/InfoUniversidad!$CE28</f>
        <v>-0.31102988019262895</v>
      </c>
      <c r="BO28" s="77">
        <f>(InfoUniversidad!BO28-InfoUniversidad!$CD28)/InfoUniversidad!$CE28</f>
        <v>-0.31102988019262895</v>
      </c>
      <c r="BP28" s="77">
        <f>(InfoUniversidad!BP28-InfoUniversidad!$CD28)/InfoUniversidad!$CE28</f>
        <v>-0.31102988019262895</v>
      </c>
      <c r="BQ28" s="77">
        <f>(InfoUniversidad!BQ28-InfoUniversidad!$CD28)/InfoUniversidad!$CE28</f>
        <v>-0.31102988019262895</v>
      </c>
      <c r="BR28" s="77">
        <f>(InfoUniversidad!BR28-InfoUniversidad!$CD28)/InfoUniversidad!$CE28</f>
        <v>-0.31102988019262895</v>
      </c>
      <c r="BS28" s="77">
        <f>(InfoUniversidad!BS28-InfoUniversidad!$CD28)/InfoUniversidad!$CE28</f>
        <v>0.554582764874019</v>
      </c>
      <c r="BT28" s="77">
        <f>(InfoUniversidad!BT28-InfoUniversidad!$CD28)/InfoUniversidad!$CE28</f>
        <v>1.6064027812631434</v>
      </c>
      <c r="BU28" s="77">
        <f>(InfoUniversidad!BU28-InfoUniversidad!$CD28)/InfoUniversidad!$CE28</f>
        <v>-0.3059972485352647</v>
      </c>
      <c r="BV28" s="77">
        <f>(InfoUniversidad!BV28-InfoUniversidad!$CD28)/InfoUniversidad!$CE28</f>
        <v>-0.31102988019262895</v>
      </c>
      <c r="BW28" s="77">
        <f>(InfoUniversidad!BW28-InfoUniversidad!$CD28)/InfoUniversidad!$CE28</f>
        <v>-0.31102988019262895</v>
      </c>
      <c r="BX28" s="77">
        <f>(InfoUniversidad!BX28-InfoUniversidad!$CD28)/InfoUniversidad!$CE28</f>
        <v>-0.31102988019262895</v>
      </c>
      <c r="BY28" s="77">
        <f>(InfoUniversidad!BY28-InfoUniversidad!$CD28)/InfoUniversidad!$CE28</f>
        <v>3.3225301764243467</v>
      </c>
      <c r="BZ28" s="77">
        <f>(InfoUniversidad!BZ28-InfoUniversidad!$CD28)/InfoUniversidad!$CE28</f>
        <v>-0.31102988019262895</v>
      </c>
      <c r="CA28" s="77">
        <f>(InfoUniversidad!CA28-InfoUniversidad!$CD28)/InfoUniversidad!$CE28</f>
        <v>-0.31102988019262895</v>
      </c>
      <c r="CB28" s="77">
        <f>(InfoUniversidad!CB28-InfoUniversidad!$CD28)/InfoUniversidad!$CE28</f>
        <v>1.7120880460677923</v>
      </c>
    </row>
    <row r="29" spans="2:80" ht="12.75">
      <c r="B29" s="70">
        <f>Pesos!B30</f>
        <v>0</v>
      </c>
      <c r="C29" s="28" t="str">
        <f>Pesos!C30</f>
        <v>Citaciones recientes de su OSL</v>
      </c>
      <c r="D29" s="28" t="str">
        <f>Pesos!D30</f>
        <v>Número de enlaces hacia su OSL</v>
      </c>
      <c r="E29" s="77">
        <f>(InfoUniversidad!E29-InfoUniversidad!$CD29)/InfoUniversidad!$CE29</f>
        <v>-0.23929645804649094</v>
      </c>
      <c r="F29" s="77">
        <f>(InfoUniversidad!F29-InfoUniversidad!$CD29)/InfoUniversidad!$CE29</f>
        <v>-0.23929645804649094</v>
      </c>
      <c r="G29" s="77">
        <f>(InfoUniversidad!G29-InfoUniversidad!$CD29)/InfoUniversidad!$CE29</f>
        <v>-0.23929645804649094</v>
      </c>
      <c r="H29" s="77">
        <f>(InfoUniversidad!H29-InfoUniversidad!$CD29)/InfoUniversidad!$CE29</f>
        <v>-0.23929645804649094</v>
      </c>
      <c r="I29" s="77">
        <f>(InfoUniversidad!I29-InfoUniversidad!$CD29)/InfoUniversidad!$CE29</f>
        <v>-0.20566031617759842</v>
      </c>
      <c r="J29" s="77">
        <f>(InfoUniversidad!J29-InfoUniversidad!$CD29)/InfoUniversidad!$CE29</f>
        <v>-0.23929645804649094</v>
      </c>
      <c r="K29" s="77">
        <f>(InfoUniversidad!K29-InfoUniversidad!$CD29)/InfoUniversidad!$CE29</f>
        <v>-0.23929645804649094</v>
      </c>
      <c r="L29" s="77">
        <f>(InfoUniversidad!L29-InfoUniversidad!$CD29)/InfoUniversidad!$CE29</f>
        <v>-0.23929645804649094</v>
      </c>
      <c r="M29" s="77">
        <f>(InfoUniversidad!M29-InfoUniversidad!$CD29)/InfoUniversidad!$CE29</f>
        <v>-0.23929645804649094</v>
      </c>
      <c r="N29" s="77">
        <f>(InfoUniversidad!N29-InfoUniversidad!$CD29)/InfoUniversidad!$CE29</f>
        <v>0.8252579267163532</v>
      </c>
      <c r="O29" s="77">
        <f>(InfoUniversidad!O29-InfoUniversidad!$CD29)/InfoUniversidad!$CE29</f>
        <v>-0.21451193245888592</v>
      </c>
      <c r="P29" s="77">
        <f>(InfoUniversidad!P29-InfoUniversidad!$CD29)/InfoUniversidad!$CE29</f>
        <v>-0.23929645804649094</v>
      </c>
      <c r="Q29" s="77">
        <f>(InfoUniversidad!Q29-InfoUniversidad!$CD29)/InfoUniversidad!$CE29</f>
        <v>-0.23929645804649094</v>
      </c>
      <c r="R29" s="77">
        <f>(InfoUniversidad!R29-InfoUniversidad!$CD29)/InfoUniversidad!$CE29</f>
        <v>-0.23929645804649094</v>
      </c>
      <c r="S29" s="77">
        <f>(InfoUniversidad!S29-InfoUniversidad!$CD29)/InfoUniversidad!$CE29</f>
        <v>-0.23929645804649094</v>
      </c>
      <c r="T29" s="77">
        <f>(InfoUniversidad!T29-InfoUniversidad!$CD29)/InfoUniversidad!$CE29</f>
        <v>-0.23929645804649094</v>
      </c>
      <c r="U29" s="77">
        <f>(InfoUniversidad!U29-InfoUniversidad!$CD29)/InfoUniversidad!$CE29</f>
        <v>-0.23929645804649094</v>
      </c>
      <c r="V29" s="77">
        <f>(InfoUniversidad!V29-InfoUniversidad!$CD29)/InfoUniversidad!$CE29</f>
        <v>-0.23929645804649094</v>
      </c>
      <c r="W29" s="77">
        <f>(InfoUniversidad!W29-InfoUniversidad!$CD29)/InfoUniversidad!$CE29</f>
        <v>-0.23693602703814762</v>
      </c>
      <c r="X29" s="77">
        <f>(InfoUniversidad!X29-InfoUniversidad!$CD29)/InfoUniversidad!$CE29</f>
        <v>-0.23929645804649094</v>
      </c>
      <c r="Y29" s="77">
        <f>(InfoUniversidad!Y29-InfoUniversidad!$CD29)/InfoUniversidad!$CE29</f>
        <v>-0.23929645804649094</v>
      </c>
      <c r="Z29" s="77">
        <f>(InfoUniversidad!Z29-InfoUniversidad!$CD29)/InfoUniversidad!$CE29</f>
        <v>-0.23929645804649094</v>
      </c>
      <c r="AA29" s="77">
        <f>(InfoUniversidad!AA29-InfoUniversidad!$CD29)/InfoUniversidad!$CE29</f>
        <v>-0.23929645804649094</v>
      </c>
      <c r="AB29" s="77">
        <f>(InfoUniversidad!AB29-InfoUniversidad!$CD29)/InfoUniversidad!$CE29</f>
        <v>-0.23929645804649094</v>
      </c>
      <c r="AC29" s="77">
        <f>(InfoUniversidad!AC29-InfoUniversidad!$CD29)/InfoUniversidad!$CE29</f>
        <v>-0.23929645804649094</v>
      </c>
      <c r="AD29" s="77">
        <f>(InfoUniversidad!AD29-InfoUniversidad!$CD29)/InfoUniversidad!$CE29</f>
        <v>-0.23929645804649094</v>
      </c>
      <c r="AE29" s="77">
        <f>(InfoUniversidad!AE29-InfoUniversidad!$CD29)/InfoUniversidad!$CE29</f>
        <v>-0.23929645804649094</v>
      </c>
      <c r="AF29" s="77">
        <f>(InfoUniversidad!AF29-InfoUniversidad!$CD29)/InfoUniversidad!$CE29</f>
        <v>-0.23929645804649094</v>
      </c>
      <c r="AG29" s="77">
        <f>(InfoUniversidad!AG29-InfoUniversidad!$CD29)/InfoUniversidad!$CE29</f>
        <v>-0.23929645804649094</v>
      </c>
      <c r="AH29" s="77">
        <f>(InfoUniversidad!AH29-InfoUniversidad!$CD29)/InfoUniversidad!$CE29</f>
        <v>-0.23929645804649094</v>
      </c>
      <c r="AI29" s="77">
        <f>(InfoUniversidad!AI29-InfoUniversidad!$CD29)/InfoUniversidad!$CE29</f>
        <v>-0.23929645804649094</v>
      </c>
      <c r="AJ29" s="77">
        <f>(InfoUniversidad!AJ29-InfoUniversidad!$CD29)/InfoUniversidad!$CE29</f>
        <v>5.2906032867498585</v>
      </c>
      <c r="AK29" s="77">
        <f>(InfoUniversidad!AK29-InfoUniversidad!$CD29)/InfoUniversidad!$CE29</f>
        <v>-0.18382632935042256</v>
      </c>
      <c r="AL29" s="77">
        <f>(InfoUniversidad!AL29-InfoUniversidad!$CD29)/InfoUniversidad!$CE29</f>
        <v>-0.23929645804649094</v>
      </c>
      <c r="AM29" s="77">
        <f>(InfoUniversidad!AM29-InfoUniversidad!$CD29)/InfoUniversidad!$CE29</f>
        <v>-0.23929645804649094</v>
      </c>
      <c r="AN29" s="77">
        <f>(InfoUniversidad!AN29-InfoUniversidad!$CD29)/InfoUniversidad!$CE29</f>
        <v>-0.23929645804649094</v>
      </c>
      <c r="AO29" s="77">
        <f>(InfoUniversidad!AO29-InfoUniversidad!$CD29)/InfoUniversidad!$CE29</f>
        <v>-0.23929645804649094</v>
      </c>
      <c r="AP29" s="77">
        <f>(InfoUniversidad!AP29-InfoUniversidad!$CD29)/InfoUniversidad!$CE29</f>
        <v>-0.23929645804649094</v>
      </c>
      <c r="AQ29" s="77">
        <f>(InfoUniversidad!AQ29-InfoUniversidad!$CD29)/InfoUniversidad!$CE29</f>
        <v>-0.23929645804649094</v>
      </c>
      <c r="AR29" s="77">
        <f>(InfoUniversidad!AR29-InfoUniversidad!$CD29)/InfoUniversidad!$CE29</f>
        <v>4.854513657958427</v>
      </c>
      <c r="AS29" s="77">
        <f>(InfoUniversidad!AS29-InfoUniversidad!$CD29)/InfoUniversidad!$CE29</f>
        <v>0.16669767538856273</v>
      </c>
      <c r="AT29" s="77">
        <f>(InfoUniversidad!AT29-InfoUniversidad!$CD29)/InfoUniversidad!$CE29</f>
        <v>-0.23929645804649094</v>
      </c>
      <c r="AU29" s="77">
        <f>(InfoUniversidad!AU29-InfoUniversidad!$CD29)/InfoUniversidad!$CE29</f>
        <v>-0.23929645804649094</v>
      </c>
      <c r="AV29" s="77">
        <f>(InfoUniversidad!AV29-InfoUniversidad!$CD29)/InfoUniversidad!$CE29</f>
        <v>-0.23929645804649094</v>
      </c>
      <c r="AW29" s="77">
        <f>(InfoUniversidad!AW29-InfoUniversidad!$CD29)/InfoUniversidad!$CE29</f>
        <v>-0.23929645804649094</v>
      </c>
      <c r="AX29" s="77">
        <f>(InfoUniversidad!AX29-InfoUniversidad!$CD29)/InfoUniversidad!$CE29</f>
        <v>-0.23929645804649094</v>
      </c>
      <c r="AY29" s="77">
        <f>(InfoUniversidad!AY29-InfoUniversidad!$CD29)/InfoUniversidad!$CE29</f>
        <v>-0.23929645804649094</v>
      </c>
      <c r="AZ29" s="77">
        <f>(InfoUniversidad!AZ29-InfoUniversidad!$CD29)/InfoUniversidad!$CE29</f>
        <v>-0.23929645804649094</v>
      </c>
      <c r="BA29" s="77">
        <f>(InfoUniversidad!BA29-InfoUniversidad!$CD29)/InfoUniversidad!$CE29</f>
        <v>-0.23929645804649094</v>
      </c>
      <c r="BB29" s="77">
        <f>(InfoUniversidad!BB29-InfoUniversidad!$CD29)/InfoUniversidad!$CE29</f>
        <v>-0.23929645804649094</v>
      </c>
      <c r="BC29" s="77">
        <f>(InfoUniversidad!BC29-InfoUniversidad!$CD29)/InfoUniversidad!$CE29</f>
        <v>-0.23929645804649094</v>
      </c>
      <c r="BD29" s="77">
        <f>(InfoUniversidad!BD29-InfoUniversidad!$CD29)/InfoUniversidad!$CE29</f>
        <v>-0.23929645804649094</v>
      </c>
      <c r="BE29" s="77">
        <f>(InfoUniversidad!BE29-InfoUniversidad!$CD29)/InfoUniversidad!$CE29</f>
        <v>-0.23929645804649094</v>
      </c>
      <c r="BF29" s="77">
        <f>(InfoUniversidad!BF29-InfoUniversidad!$CD29)/InfoUniversidad!$CE29</f>
        <v>-0.23929645804649094</v>
      </c>
      <c r="BG29" s="77">
        <f>(InfoUniversidad!BG29-InfoUniversidad!$CD29)/InfoUniversidad!$CE29</f>
        <v>-0.23929645804649094</v>
      </c>
      <c r="BH29" s="77">
        <f>(InfoUniversidad!BH29-InfoUniversidad!$CD29)/InfoUniversidad!$CE29</f>
        <v>-0.23929645804649094</v>
      </c>
      <c r="BI29" s="77">
        <f>(InfoUniversidad!BI29-InfoUniversidad!$CD29)/InfoUniversidad!$CE29</f>
        <v>-0.23929645804649094</v>
      </c>
      <c r="BJ29" s="77">
        <f>(InfoUniversidad!BJ29-InfoUniversidad!$CD29)/InfoUniversidad!$CE29</f>
        <v>-0.23929645804649094</v>
      </c>
      <c r="BK29" s="77">
        <f>(InfoUniversidad!BK29-InfoUniversidad!$CD29)/InfoUniversidad!$CE29</f>
        <v>-0.23929645804649094</v>
      </c>
      <c r="BL29" s="77">
        <f>(InfoUniversidad!BL29-InfoUniversidad!$CD29)/InfoUniversidad!$CE29</f>
        <v>-0.23929645804649094</v>
      </c>
      <c r="BM29" s="77">
        <f>(InfoUniversidad!BM29-InfoUniversidad!$CD29)/InfoUniversidad!$CE29</f>
        <v>-0.23929645804649094</v>
      </c>
      <c r="BN29" s="77">
        <f>(InfoUniversidad!BN29-InfoUniversidad!$CD29)/InfoUniversidad!$CE29</f>
        <v>-0.23929645804649094</v>
      </c>
      <c r="BO29" s="77">
        <f>(InfoUniversidad!BO29-InfoUniversidad!$CD29)/InfoUniversidad!$CE29</f>
        <v>-0.23929645804649094</v>
      </c>
      <c r="BP29" s="77">
        <f>(InfoUniversidad!BP29-InfoUniversidad!$CD29)/InfoUniversidad!$CE29</f>
        <v>-0.23929645804649094</v>
      </c>
      <c r="BQ29" s="77">
        <f>(InfoUniversidad!BQ29-InfoUniversidad!$CD29)/InfoUniversidad!$CE29</f>
        <v>-0.23929645804649094</v>
      </c>
      <c r="BR29" s="77">
        <f>(InfoUniversidad!BR29-InfoUniversidad!$CD29)/InfoUniversidad!$CE29</f>
        <v>-0.23929645804649094</v>
      </c>
      <c r="BS29" s="77">
        <f>(InfoUniversidad!BS29-InfoUniversidad!$CD29)/InfoUniversidad!$CE29</f>
        <v>-0.06698499443742748</v>
      </c>
      <c r="BT29" s="77">
        <f>(InfoUniversidad!BT29-InfoUniversidad!$CD29)/InfoUniversidad!$CE29</f>
        <v>0.3578925870643729</v>
      </c>
      <c r="BU29" s="77">
        <f>(InfoUniversidad!BU29-InfoUniversidad!$CD29)/InfoUniversidad!$CE29</f>
        <v>-0.23929645804649094</v>
      </c>
      <c r="BV29" s="77">
        <f>(InfoUniversidad!BV29-InfoUniversidad!$CD29)/InfoUniversidad!$CE29</f>
        <v>-0.23929645804649094</v>
      </c>
      <c r="BW29" s="77">
        <f>(InfoUniversidad!BW29-InfoUniversidad!$CD29)/InfoUniversidad!$CE29</f>
        <v>-0.23929645804649094</v>
      </c>
      <c r="BX29" s="77">
        <f>(InfoUniversidad!BX29-InfoUniversidad!$CD29)/InfoUniversidad!$CE29</f>
        <v>-0.23929645804649094</v>
      </c>
      <c r="BY29" s="77">
        <f>(InfoUniversidad!BY29-InfoUniversidad!$CD29)/InfoUniversidad!$CE29</f>
        <v>0.41690336227295627</v>
      </c>
      <c r="BZ29" s="77">
        <f>(InfoUniversidad!BZ29-InfoUniversidad!$CD29)/InfoUniversidad!$CE29</f>
        <v>-0.23929645804649094</v>
      </c>
      <c r="CA29" s="77">
        <f>(InfoUniversidad!CA29-InfoUniversidad!$CD29)/InfoUniversidad!$CE29</f>
        <v>-0.23929645804649094</v>
      </c>
      <c r="CB29" s="77">
        <f>(InfoUniversidad!CB29-InfoUniversidad!$CD29)/InfoUniversidad!$CE29</f>
        <v>4.311024418287374</v>
      </c>
    </row>
    <row r="30" spans="2:80" ht="12.75">
      <c r="B30" s="70">
        <f>Pesos!B31</f>
        <v>0</v>
      </c>
      <c r="C30" s="28" t="str">
        <f>Pesos!C31</f>
        <v>Citaciones totales de su OSL</v>
      </c>
      <c r="D30" s="28" t="str">
        <f>Pesos!D31</f>
        <v>Número de enlaces hacia su OSL</v>
      </c>
      <c r="E30" s="77">
        <f>(InfoUniversidad!E30-InfoUniversidad!$CD30)/InfoUniversidad!$CE30</f>
        <v>-0.13696507061293803</v>
      </c>
      <c r="F30" s="77">
        <f>(InfoUniversidad!F30-InfoUniversidad!$CD30)/InfoUniversidad!$CE30</f>
        <v>-0.13696507061293803</v>
      </c>
      <c r="G30" s="77">
        <f>(InfoUniversidad!G30-InfoUniversidad!$CD30)/InfoUniversidad!$CE30</f>
        <v>-0.13696507061293803</v>
      </c>
      <c r="H30" s="77">
        <f>(InfoUniversidad!H30-InfoUniversidad!$CD30)/InfoUniversidad!$CE30</f>
        <v>-0.13696507061293803</v>
      </c>
      <c r="I30" s="77">
        <f>(InfoUniversidad!I30-InfoUniversidad!$CD30)/InfoUniversidad!$CE30</f>
        <v>-0.12670896217747601</v>
      </c>
      <c r="J30" s="77">
        <f>(InfoUniversidad!J30-InfoUniversidad!$CD30)/InfoUniversidad!$CE30</f>
        <v>-0.13696507061293803</v>
      </c>
      <c r="K30" s="77">
        <f>(InfoUniversidad!K30-InfoUniversidad!$CD30)/InfoUniversidad!$CE30</f>
        <v>-0.13696507061293803</v>
      </c>
      <c r="L30" s="77">
        <f>(InfoUniversidad!L30-InfoUniversidad!$CD30)/InfoUniversidad!$CE30</f>
        <v>-0.13696507061293803</v>
      </c>
      <c r="M30" s="77">
        <f>(InfoUniversidad!M30-InfoUniversidad!$CD30)/InfoUniversidad!$CE30</f>
        <v>-0.13696507061293803</v>
      </c>
      <c r="N30" s="77">
        <f>(InfoUniversidad!N30-InfoUniversidad!$CD30)/InfoUniversidad!$CE30</f>
        <v>0.07081301519404022</v>
      </c>
      <c r="O30" s="77">
        <f>(InfoUniversidad!O30-InfoUniversidad!$CD30)/InfoUniversidad!$CE30</f>
        <v>-0.13696507061293803</v>
      </c>
      <c r="P30" s="77">
        <f>(InfoUniversidad!P30-InfoUniversidad!$CD30)/InfoUniversidad!$CE30</f>
        <v>-0.13696507061293803</v>
      </c>
      <c r="Q30" s="77">
        <f>(InfoUniversidad!Q30-InfoUniversidad!$CD30)/InfoUniversidad!$CE30</f>
        <v>-0.13696507061293803</v>
      </c>
      <c r="R30" s="77">
        <f>(InfoUniversidad!R30-InfoUniversidad!$CD30)/InfoUniversidad!$CE30</f>
        <v>-0.13696507061293803</v>
      </c>
      <c r="S30" s="77">
        <f>(InfoUniversidad!S30-InfoUniversidad!$CD30)/InfoUniversidad!$CE30</f>
        <v>-0.13696507061293803</v>
      </c>
      <c r="T30" s="77">
        <f>(InfoUniversidad!T30-InfoUniversidad!$CD30)/InfoUniversidad!$CE30</f>
        <v>-0.13696507061293803</v>
      </c>
      <c r="U30" s="77">
        <f>(InfoUniversidad!U30-InfoUniversidad!$CD30)/InfoUniversidad!$CE30</f>
        <v>-0.13696507061293803</v>
      </c>
      <c r="V30" s="77">
        <f>(InfoUniversidad!V30-InfoUniversidad!$CD30)/InfoUniversidad!$CE30</f>
        <v>-0.13696507061293803</v>
      </c>
      <c r="W30" s="77">
        <f>(InfoUniversidad!W30-InfoUniversidad!$CD30)/InfoUniversidad!$CE30</f>
        <v>-0.13681093256708715</v>
      </c>
      <c r="X30" s="77">
        <f>(InfoUniversidad!X30-InfoUniversidad!$CD30)/InfoUniversidad!$CE30</f>
        <v>-0.13696507061293803</v>
      </c>
      <c r="Y30" s="77">
        <f>(InfoUniversidad!Y30-InfoUniversidad!$CD30)/InfoUniversidad!$CE30</f>
        <v>-0.13696507061293803</v>
      </c>
      <c r="Z30" s="77">
        <f>(InfoUniversidad!Z30-InfoUniversidad!$CD30)/InfoUniversidad!$CE30</f>
        <v>-0.13696507061293803</v>
      </c>
      <c r="AA30" s="77">
        <f>(InfoUniversidad!AA30-InfoUniversidad!$CD30)/InfoUniversidad!$CE30</f>
        <v>-0.13696507061293803</v>
      </c>
      <c r="AB30" s="77">
        <f>(InfoUniversidad!AB30-InfoUniversidad!$CD30)/InfoUniversidad!$CE30</f>
        <v>-0.13696507061293803</v>
      </c>
      <c r="AC30" s="77">
        <f>(InfoUniversidad!AC30-InfoUniversidad!$CD30)/InfoUniversidad!$CE30</f>
        <v>-0.13696507061293803</v>
      </c>
      <c r="AD30" s="77">
        <f>(InfoUniversidad!AD30-InfoUniversidad!$CD30)/InfoUniversidad!$CE30</f>
        <v>-0.13696507061293803</v>
      </c>
      <c r="AE30" s="77">
        <f>(InfoUniversidad!AE30-InfoUniversidad!$CD30)/InfoUniversidad!$CE30</f>
        <v>-0.13696507061293803</v>
      </c>
      <c r="AF30" s="77">
        <f>(InfoUniversidad!AF30-InfoUniversidad!$CD30)/InfoUniversidad!$CE30</f>
        <v>-0.13696507061293803</v>
      </c>
      <c r="AG30" s="77">
        <f>(InfoUniversidad!AG30-InfoUniversidad!$CD30)/InfoUniversidad!$CE30</f>
        <v>-0.13696507061293803</v>
      </c>
      <c r="AH30" s="77">
        <f>(InfoUniversidad!AH30-InfoUniversidad!$CD30)/InfoUniversidad!$CE30</f>
        <v>-0.13696507061293803</v>
      </c>
      <c r="AI30" s="77">
        <f>(InfoUniversidad!AI30-InfoUniversidad!$CD30)/InfoUniversidad!$CE30</f>
        <v>-0.13696507061293803</v>
      </c>
      <c r="AJ30" s="77">
        <f>(InfoUniversidad!AJ30-InfoUniversidad!$CD30)/InfoUniversidad!$CE30</f>
        <v>0.41930728009010876</v>
      </c>
      <c r="AK30" s="77">
        <f>(InfoUniversidad!AK30-InfoUniversidad!$CD30)/InfoUniversidad!$CE30</f>
        <v>-0.1270646653602088</v>
      </c>
      <c r="AL30" s="77">
        <f>(InfoUniversidad!AL30-InfoUniversidad!$CD30)/InfoUniversidad!$CE30</f>
        <v>-0.13696507061293803</v>
      </c>
      <c r="AM30" s="77">
        <f>(InfoUniversidad!AM30-InfoUniversidad!$CD30)/InfoUniversidad!$CE30</f>
        <v>-0.13696507061293803</v>
      </c>
      <c r="AN30" s="77">
        <f>(InfoUniversidad!AN30-InfoUniversidad!$CD30)/InfoUniversidad!$CE30</f>
        <v>-0.13696507061293803</v>
      </c>
      <c r="AO30" s="77">
        <f>(InfoUniversidad!AO30-InfoUniversidad!$CD30)/InfoUniversidad!$CE30</f>
        <v>-0.13696507061293803</v>
      </c>
      <c r="AP30" s="77">
        <f>(InfoUniversidad!AP30-InfoUniversidad!$CD30)/InfoUniversidad!$CE30</f>
        <v>-0.13696507061293803</v>
      </c>
      <c r="AQ30" s="77">
        <f>(InfoUniversidad!AQ30-InfoUniversidad!$CD30)/InfoUniversidad!$CE30</f>
        <v>-0.13696507061293803</v>
      </c>
      <c r="AR30" s="77">
        <f>(InfoUniversidad!AR30-InfoUniversidad!$CD30)/InfoUniversidad!$CE30</f>
        <v>0.44329353137905636</v>
      </c>
      <c r="AS30" s="77">
        <f>(InfoUniversidad!AS30-InfoUniversidad!$CD30)/InfoUniversidad!$CE30</f>
        <v>-0.03424984821246709</v>
      </c>
      <c r="AT30" s="77">
        <f>(InfoUniversidad!AT30-InfoUniversidad!$CD30)/InfoUniversidad!$CE30</f>
        <v>-0.13696507061293803</v>
      </c>
      <c r="AU30" s="77">
        <f>(InfoUniversidad!AU30-InfoUniversidad!$CD30)/InfoUniversidad!$CE30</f>
        <v>-0.13696507061293803</v>
      </c>
      <c r="AV30" s="77">
        <f>(InfoUniversidad!AV30-InfoUniversidad!$CD30)/InfoUniversidad!$CE30</f>
        <v>-0.13696507061293803</v>
      </c>
      <c r="AW30" s="77">
        <f>(InfoUniversidad!AW30-InfoUniversidad!$CD30)/InfoUniversidad!$CE30</f>
        <v>-0.13696507061293803</v>
      </c>
      <c r="AX30" s="77">
        <f>(InfoUniversidad!AX30-InfoUniversidad!$CD30)/InfoUniversidad!$CE30</f>
        <v>-0.13696507061293803</v>
      </c>
      <c r="AY30" s="77">
        <f>(InfoUniversidad!AY30-InfoUniversidad!$CD30)/InfoUniversidad!$CE30</f>
        <v>-0.13696507061293803</v>
      </c>
      <c r="AZ30" s="77">
        <f>(InfoUniversidad!AZ30-InfoUniversidad!$CD30)/InfoUniversidad!$CE30</f>
        <v>-0.13696507061293803</v>
      </c>
      <c r="BA30" s="77">
        <f>(InfoUniversidad!BA30-InfoUniversidad!$CD30)/InfoUniversidad!$CE30</f>
        <v>-0.13696507061293803</v>
      </c>
      <c r="BB30" s="77">
        <f>(InfoUniversidad!BB30-InfoUniversidad!$CD30)/InfoUniversidad!$CE30</f>
        <v>-0.13696507061293803</v>
      </c>
      <c r="BC30" s="77">
        <f>(InfoUniversidad!BC30-InfoUniversidad!$CD30)/InfoUniversidad!$CE30</f>
        <v>-0.13696507061293803</v>
      </c>
      <c r="BD30" s="77">
        <f>(InfoUniversidad!BD30-InfoUniversidad!$CD30)/InfoUniversidad!$CE30</f>
        <v>-0.13696507061293803</v>
      </c>
      <c r="BE30" s="77">
        <f>(InfoUniversidad!BE30-InfoUniversidad!$CD30)/InfoUniversidad!$CE30</f>
        <v>-0.13696507061293803</v>
      </c>
      <c r="BF30" s="77">
        <f>(InfoUniversidad!BF30-InfoUniversidad!$CD30)/InfoUniversidad!$CE30</f>
        <v>-0.13696507061293803</v>
      </c>
      <c r="BG30" s="77">
        <f>(InfoUniversidad!BG30-InfoUniversidad!$CD30)/InfoUniversidad!$CE30</f>
        <v>-0.13696507061293803</v>
      </c>
      <c r="BH30" s="77">
        <f>(InfoUniversidad!BH30-InfoUniversidad!$CD30)/InfoUniversidad!$CE30</f>
        <v>-0.13696507061293803</v>
      </c>
      <c r="BI30" s="77">
        <f>(InfoUniversidad!BI30-InfoUniversidad!$CD30)/InfoUniversidad!$CE30</f>
        <v>-0.13696507061293803</v>
      </c>
      <c r="BJ30" s="77">
        <f>(InfoUniversidad!BJ30-InfoUniversidad!$CD30)/InfoUniversidad!$CE30</f>
        <v>-0.13696507061293803</v>
      </c>
      <c r="BK30" s="77">
        <f>(InfoUniversidad!BK30-InfoUniversidad!$CD30)/InfoUniversidad!$CE30</f>
        <v>-0.13696507061293803</v>
      </c>
      <c r="BL30" s="77">
        <f>(InfoUniversidad!BL30-InfoUniversidad!$CD30)/InfoUniversidad!$CE30</f>
        <v>-0.13696507061293803</v>
      </c>
      <c r="BM30" s="77">
        <f>(InfoUniversidad!BM30-InfoUniversidad!$CD30)/InfoUniversidad!$CE30</f>
        <v>-0.13696507061293803</v>
      </c>
      <c r="BN30" s="77">
        <f>(InfoUniversidad!BN30-InfoUniversidad!$CD30)/InfoUniversidad!$CE30</f>
        <v>-0.13696507061293803</v>
      </c>
      <c r="BO30" s="77">
        <f>(InfoUniversidad!BO30-InfoUniversidad!$CD30)/InfoUniversidad!$CE30</f>
        <v>-0.13696507061293803</v>
      </c>
      <c r="BP30" s="77">
        <f>(InfoUniversidad!BP30-InfoUniversidad!$CD30)/InfoUniversidad!$CE30</f>
        <v>-0.13696507061293803</v>
      </c>
      <c r="BQ30" s="77">
        <f>(InfoUniversidad!BQ30-InfoUniversidad!$CD30)/InfoUniversidad!$CE30</f>
        <v>-0.13696507061293803</v>
      </c>
      <c r="BR30" s="77">
        <f>(InfoUniversidad!BR30-InfoUniversidad!$CD30)/InfoUniversidad!$CE30</f>
        <v>-0.13696507061293803</v>
      </c>
      <c r="BS30" s="77">
        <f>(InfoUniversidad!BS30-InfoUniversidad!$CD30)/InfoUniversidad!$CE30</f>
        <v>-0.08153465797041216</v>
      </c>
      <c r="BT30" s="77">
        <f>(InfoUniversidad!BT30-InfoUniversidad!$CD30)/InfoUniversidad!$CE30</f>
        <v>-0.04857282970384062</v>
      </c>
      <c r="BU30" s="77">
        <f>(InfoUniversidad!BU30-InfoUniversidad!$CD30)/InfoUniversidad!$CE30</f>
        <v>-0.13695321384018028</v>
      </c>
      <c r="BV30" s="77">
        <f>(InfoUniversidad!BV30-InfoUniversidad!$CD30)/InfoUniversidad!$CE30</f>
        <v>-0.13696507061293803</v>
      </c>
      <c r="BW30" s="77">
        <f>(InfoUniversidad!BW30-InfoUniversidad!$CD30)/InfoUniversidad!$CE30</f>
        <v>-0.13696507061293803</v>
      </c>
      <c r="BX30" s="77">
        <f>(InfoUniversidad!BX30-InfoUniversidad!$CD30)/InfoUniversidad!$CE30</f>
        <v>-0.13696507061293803</v>
      </c>
      <c r="BY30" s="77">
        <f>(InfoUniversidad!BY30-InfoUniversidad!$CD30)/InfoUniversidad!$CE30</f>
        <v>-0.039668393362763205</v>
      </c>
      <c r="BZ30" s="77">
        <f>(InfoUniversidad!BZ30-InfoUniversidad!$CD30)/InfoUniversidad!$CE30</f>
        <v>-0.13696507061293803</v>
      </c>
      <c r="CA30" s="77">
        <f>(InfoUniversidad!CA30-InfoUniversidad!$CD30)/InfoUniversidad!$CE30</f>
        <v>-0.13696507061293803</v>
      </c>
      <c r="CB30" s="77">
        <f>(InfoUniversidad!CB30-InfoUniversidad!$CD30)/InfoUniversidad!$CE30</f>
        <v>8.563914195759263</v>
      </c>
    </row>
    <row r="31" spans="2:80" ht="12.75">
      <c r="B31" s="70">
        <f>Pesos!B32</f>
        <v>0</v>
      </c>
      <c r="C31" s="28" t="str">
        <f>Pesos!C32</f>
        <v>Páginas indexadas</v>
      </c>
      <c r="D31" s="28" t="str">
        <f>Pesos!D32</f>
        <v>Número total de páginas indexadas de la OSL según MajesticSEO</v>
      </c>
      <c r="E31" s="77">
        <f>(InfoUniversidad!E31-InfoUniversidad!$CD31)/InfoUniversidad!$CE31</f>
        <v>-0.20912784321517972</v>
      </c>
      <c r="F31" s="77">
        <f>(InfoUniversidad!F31-InfoUniversidad!$CD31)/InfoUniversidad!$CE31</f>
        <v>-0.18707806066722912</v>
      </c>
      <c r="G31" s="77">
        <f>(InfoUniversidad!G31-InfoUniversidad!$CD31)/InfoUniversidad!$CE31</f>
        <v>-0.20912784321517972</v>
      </c>
      <c r="H31" s="77">
        <f>(InfoUniversidad!H31-InfoUniversidad!$CD31)/InfoUniversidad!$CE31</f>
        <v>-0.20912784321517972</v>
      </c>
      <c r="I31" s="77">
        <f>(InfoUniversidad!I31-InfoUniversidad!$CD31)/InfoUniversidad!$CE31</f>
        <v>0.03848710614317215</v>
      </c>
      <c r="J31" s="77">
        <f>(InfoUniversidad!J31-InfoUniversidad!$CD31)/InfoUniversidad!$CE31</f>
        <v>-0.20912784321517972</v>
      </c>
      <c r="K31" s="77">
        <f>(InfoUniversidad!K31-InfoUniversidad!$CD31)/InfoUniversidad!$CE31</f>
        <v>-0.20912784321517972</v>
      </c>
      <c r="L31" s="77">
        <f>(InfoUniversidad!L31-InfoUniversidad!$CD31)/InfoUniversidad!$CE31</f>
        <v>-0.20912784321517972</v>
      </c>
      <c r="M31" s="77">
        <f>(InfoUniversidad!M31-InfoUniversidad!$CD31)/InfoUniversidad!$CE31</f>
        <v>-0.20912784321517972</v>
      </c>
      <c r="N31" s="77">
        <f>(InfoUniversidad!N31-InfoUniversidad!$CD31)/InfoUniversidad!$CE31</f>
        <v>5.549837101761975</v>
      </c>
      <c r="O31" s="77">
        <f>(InfoUniversidad!O31-InfoUniversidad!$CD31)/InfoUniversidad!$CE31</f>
        <v>-0.14544368865122306</v>
      </c>
      <c r="P31" s="77">
        <f>(InfoUniversidad!P31-InfoUniversidad!$CD31)/InfoUniversidad!$CE31</f>
        <v>-0.20912784321517972</v>
      </c>
      <c r="Q31" s="77">
        <f>(InfoUniversidad!Q31-InfoUniversidad!$CD31)/InfoUniversidad!$CE31</f>
        <v>-0.20912784321517972</v>
      </c>
      <c r="R31" s="77">
        <f>(InfoUniversidad!R31-InfoUniversidad!$CD31)/InfoUniversidad!$CE31</f>
        <v>-0.20912784321517972</v>
      </c>
      <c r="S31" s="77">
        <f>(InfoUniversidad!S31-InfoUniversidad!$CD31)/InfoUniversidad!$CE31</f>
        <v>-0.20912784321517972</v>
      </c>
      <c r="T31" s="77">
        <f>(InfoUniversidad!T31-InfoUniversidad!$CD31)/InfoUniversidad!$CE31</f>
        <v>-0.20912784321517972</v>
      </c>
      <c r="U31" s="77">
        <f>(InfoUniversidad!U31-InfoUniversidad!$CD31)/InfoUniversidad!$CE31</f>
        <v>-0.20912784321517972</v>
      </c>
      <c r="V31" s="77">
        <f>(InfoUniversidad!V31-InfoUniversidad!$CD31)/InfoUniversidad!$CE31</f>
        <v>-0.20912784321517972</v>
      </c>
      <c r="W31" s="77">
        <f>(InfoUniversidad!W31-InfoUniversidad!$CD31)/InfoUniversidad!$CE31</f>
        <v>-0.2079637242607848</v>
      </c>
      <c r="X31" s="77">
        <f>(InfoUniversidad!X31-InfoUniversidad!$CD31)/InfoUniversidad!$CE31</f>
        <v>-0.20912784321517972</v>
      </c>
      <c r="Y31" s="77">
        <f>(InfoUniversidad!Y31-InfoUniversidad!$CD31)/InfoUniversidad!$CE31</f>
        <v>-0.20912784321517972</v>
      </c>
      <c r="Z31" s="77">
        <f>(InfoUniversidad!Z31-InfoUniversidad!$CD31)/InfoUniversidad!$CE31</f>
        <v>-0.20912784321517972</v>
      </c>
      <c r="AA31" s="77">
        <f>(InfoUniversidad!AA31-InfoUniversidad!$CD31)/InfoUniversidad!$CE31</f>
        <v>-0.20912784321517972</v>
      </c>
      <c r="AB31" s="77">
        <f>(InfoUniversidad!AB31-InfoUniversidad!$CD31)/InfoUniversidad!$CE31</f>
        <v>-0.20912784321517972</v>
      </c>
      <c r="AC31" s="77">
        <f>(InfoUniversidad!AC31-InfoUniversidad!$CD31)/InfoUniversidad!$CE31</f>
        <v>-0.20912784321517972</v>
      </c>
      <c r="AD31" s="77">
        <f>(InfoUniversidad!AD31-InfoUniversidad!$CD31)/InfoUniversidad!$CE31</f>
        <v>-0.20912784321517972</v>
      </c>
      <c r="AE31" s="77">
        <f>(InfoUniversidad!AE31-InfoUniversidad!$CD31)/InfoUniversidad!$CE31</f>
        <v>-0.20912784321517972</v>
      </c>
      <c r="AF31" s="77">
        <f>(InfoUniversidad!AF31-InfoUniversidad!$CD31)/InfoUniversidad!$CE31</f>
        <v>-0.20912784321517972</v>
      </c>
      <c r="AG31" s="77">
        <f>(InfoUniversidad!AG31-InfoUniversidad!$CD31)/InfoUniversidad!$CE31</f>
        <v>-0.20912784321517972</v>
      </c>
      <c r="AH31" s="77">
        <f>(InfoUniversidad!AH31-InfoUniversidad!$CD31)/InfoUniversidad!$CE31</f>
        <v>-0.20912784321517972</v>
      </c>
      <c r="AI31" s="77">
        <f>(InfoUniversidad!AI31-InfoUniversidad!$CD31)/InfoUniversidad!$CE31</f>
        <v>-0.20912784321517972</v>
      </c>
      <c r="AJ31" s="77">
        <f>(InfoUniversidad!AJ31-InfoUniversidad!$CD31)/InfoUniversidad!$CE31</f>
        <v>6.071910214015315</v>
      </c>
      <c r="AK31" s="77">
        <f>(InfoUniversidad!AK31-InfoUniversidad!$CD31)/InfoUniversidad!$CE31</f>
        <v>2.0917190313535765</v>
      </c>
      <c r="AL31" s="77">
        <f>(InfoUniversidad!AL31-InfoUniversidad!$CD31)/InfoUniversidad!$CE31</f>
        <v>-0.20912784321517972</v>
      </c>
      <c r="AM31" s="77">
        <f>(InfoUniversidad!AM31-InfoUniversidad!$CD31)/InfoUniversidad!$CE31</f>
        <v>-0.20912784321517972</v>
      </c>
      <c r="AN31" s="77">
        <f>(InfoUniversidad!AN31-InfoUniversidad!$CD31)/InfoUniversidad!$CE31</f>
        <v>-0.20912784321517972</v>
      </c>
      <c r="AO31" s="77">
        <f>(InfoUniversidad!AO31-InfoUniversidad!$CD31)/InfoUniversidad!$CE31</f>
        <v>-0.20912784321517972</v>
      </c>
      <c r="AP31" s="77">
        <f>(InfoUniversidad!AP31-InfoUniversidad!$CD31)/InfoUniversidad!$CE31</f>
        <v>-0.20912784321517972</v>
      </c>
      <c r="AQ31" s="77">
        <f>(InfoUniversidad!AQ31-InfoUniversidad!$CD31)/InfoUniversidad!$CE31</f>
        <v>-0.20912784321517972</v>
      </c>
      <c r="AR31" s="77">
        <f>(InfoUniversidad!AR31-InfoUniversidad!$CD31)/InfoUniversidad!$CE31</f>
        <v>0.2640522729535734</v>
      </c>
      <c r="AS31" s="77">
        <f>(InfoUniversidad!AS31-InfoUniversidad!$CD31)/InfoUniversidad!$CE31</f>
        <v>-0.07011834454331736</v>
      </c>
      <c r="AT31" s="77">
        <f>(InfoUniversidad!AT31-InfoUniversidad!$CD31)/InfoUniversidad!$CE31</f>
        <v>-0.20912784321517972</v>
      </c>
      <c r="AU31" s="77">
        <f>(InfoUniversidad!AU31-InfoUniversidad!$CD31)/InfoUniversidad!$CE31</f>
        <v>-0.20912784321517972</v>
      </c>
      <c r="AV31" s="77">
        <f>(InfoUniversidad!AV31-InfoUniversidad!$CD31)/InfoUniversidad!$CE31</f>
        <v>-0.20912784321517972</v>
      </c>
      <c r="AW31" s="77">
        <f>(InfoUniversidad!AW31-InfoUniversidad!$CD31)/InfoUniversidad!$CE31</f>
        <v>-0.20912784321517972</v>
      </c>
      <c r="AX31" s="77">
        <f>(InfoUniversidad!AX31-InfoUniversidad!$CD31)/InfoUniversidad!$CE31</f>
        <v>-0.20912784321517972</v>
      </c>
      <c r="AY31" s="77">
        <f>(InfoUniversidad!AY31-InfoUniversidad!$CD31)/InfoUniversidad!$CE31</f>
        <v>-0.20912784321517972</v>
      </c>
      <c r="AZ31" s="77">
        <f>(InfoUniversidad!AZ31-InfoUniversidad!$CD31)/InfoUniversidad!$CE31</f>
        <v>-0.20912784321517972</v>
      </c>
      <c r="BA31" s="77">
        <f>(InfoUniversidad!BA31-InfoUniversidad!$CD31)/InfoUniversidad!$CE31</f>
        <v>-0.20912784321517972</v>
      </c>
      <c r="BB31" s="77">
        <f>(InfoUniversidad!BB31-InfoUniversidad!$CD31)/InfoUniversidad!$CE31</f>
        <v>-0.20912784321517972</v>
      </c>
      <c r="BC31" s="77">
        <f>(InfoUniversidad!BC31-InfoUniversidad!$CD31)/InfoUniversidad!$CE31</f>
        <v>-0.20912784321517972</v>
      </c>
      <c r="BD31" s="77">
        <f>(InfoUniversidad!BD31-InfoUniversidad!$CD31)/InfoUniversidad!$CE31</f>
        <v>-0.20912784321517972</v>
      </c>
      <c r="BE31" s="77">
        <f>(InfoUniversidad!BE31-InfoUniversidad!$CD31)/InfoUniversidad!$CE31</f>
        <v>-0.20912784321517972</v>
      </c>
      <c r="BF31" s="77">
        <f>(InfoUniversidad!BF31-InfoUniversidad!$CD31)/InfoUniversidad!$CE31</f>
        <v>-0.20912784321517972</v>
      </c>
      <c r="BG31" s="77">
        <f>(InfoUniversidad!BG31-InfoUniversidad!$CD31)/InfoUniversidad!$CE31</f>
        <v>-0.20912784321517972</v>
      </c>
      <c r="BH31" s="77">
        <f>(InfoUniversidad!BH31-InfoUniversidad!$CD31)/InfoUniversidad!$CE31</f>
        <v>-0.20912784321517972</v>
      </c>
      <c r="BI31" s="77">
        <f>(InfoUniversidad!BI31-InfoUniversidad!$CD31)/InfoUniversidad!$CE31</f>
        <v>-0.20912784321517972</v>
      </c>
      <c r="BJ31" s="77">
        <f>(InfoUniversidad!BJ31-InfoUniversidad!$CD31)/InfoUniversidad!$CE31</f>
        <v>-0.20912784321517972</v>
      </c>
      <c r="BK31" s="77">
        <f>(InfoUniversidad!BK31-InfoUniversidad!$CD31)/InfoUniversidad!$CE31</f>
        <v>-0.20912784321517972</v>
      </c>
      <c r="BL31" s="77">
        <f>(InfoUniversidad!BL31-InfoUniversidad!$CD31)/InfoUniversidad!$CE31</f>
        <v>-0.20912784321517972</v>
      </c>
      <c r="BM31" s="77">
        <f>(InfoUniversidad!BM31-InfoUniversidad!$CD31)/InfoUniversidad!$CE31</f>
        <v>-0.20912784321517972</v>
      </c>
      <c r="BN31" s="77">
        <f>(InfoUniversidad!BN31-InfoUniversidad!$CD31)/InfoUniversidad!$CE31</f>
        <v>-0.20912784321517972</v>
      </c>
      <c r="BO31" s="77">
        <f>(InfoUniversidad!BO31-InfoUniversidad!$CD31)/InfoUniversidad!$CE31</f>
        <v>-0.20912784321517972</v>
      </c>
      <c r="BP31" s="77">
        <f>(InfoUniversidad!BP31-InfoUniversidad!$CD31)/InfoUniversidad!$CE31</f>
        <v>-0.20912784321517972</v>
      </c>
      <c r="BQ31" s="77">
        <f>(InfoUniversidad!BQ31-InfoUniversidad!$CD31)/InfoUniversidad!$CE31</f>
        <v>-0.20912784321517972</v>
      </c>
      <c r="BR31" s="77">
        <f>(InfoUniversidad!BR31-InfoUniversidad!$CD31)/InfoUniversidad!$CE31</f>
        <v>-0.20912784321517972</v>
      </c>
      <c r="BS31" s="77">
        <f>(InfoUniversidad!BS31-InfoUniversidad!$CD31)/InfoUniversidad!$CE31</f>
        <v>0.010068908138825905</v>
      </c>
      <c r="BT31" s="77">
        <f>(InfoUniversidad!BT31-InfoUniversidad!$CD31)/InfoUniversidad!$CE31</f>
        <v>-0.1769433780054382</v>
      </c>
      <c r="BU31" s="77">
        <f>(InfoUniversidad!BU31-InfoUniversidad!$CD31)/InfoUniversidad!$CE31</f>
        <v>0.001098344431429861</v>
      </c>
      <c r="BV31" s="77">
        <f>(InfoUniversidad!BV31-InfoUniversidad!$CD31)/InfoUniversidad!$CE31</f>
        <v>-0.20912784321517972</v>
      </c>
      <c r="BW31" s="77">
        <f>(InfoUniversidad!BW31-InfoUniversidad!$CD31)/InfoUniversidad!$CE31</f>
        <v>-0.20912784321517972</v>
      </c>
      <c r="BX31" s="77">
        <f>(InfoUniversidad!BX31-InfoUniversidad!$CD31)/InfoUniversidad!$CE31</f>
        <v>-0.20912784321517972</v>
      </c>
      <c r="BY31" s="77">
        <f>(InfoUniversidad!BY31-InfoUniversidad!$CD31)/InfoUniversidad!$CE31</f>
        <v>-0.1366100801149323</v>
      </c>
      <c r="BZ31" s="77">
        <f>(InfoUniversidad!BZ31-InfoUniversidad!$CD31)/InfoUniversidad!$CE31</f>
        <v>-0.20912784321517972</v>
      </c>
      <c r="CA31" s="77">
        <f>(InfoUniversidad!CA31-InfoUniversidad!$CD31)/InfoUniversidad!$CE31</f>
        <v>-0.20912784321517972</v>
      </c>
      <c r="CB31" s="77">
        <f>(InfoUniversidad!CB31-InfoUniversidad!$CD31)/InfoUniversidad!$CE31</f>
        <v>-0.1370894232138008</v>
      </c>
    </row>
    <row r="32" spans="2:80" ht="12.75">
      <c r="B32" s="70"/>
      <c r="C32" s="28" t="str">
        <f>Pesos!C33</f>
        <v>MozTrust</v>
      </c>
      <c r="D32" s="28" t="str">
        <f>Pesos!D33</f>
        <v>Confianza del sitio web en Internet según las mediciones de OpenSiteExplorer.org</v>
      </c>
      <c r="E32" s="77">
        <f>(InfoUniversidad!E32-InfoUniversidad!$CD32)/InfoUniversidad!$CE32</f>
        <v>-0.4395596557719673</v>
      </c>
      <c r="F32" s="77">
        <f>(InfoUniversidad!F32-InfoUniversidad!$CD32)/InfoUniversidad!$CE32</f>
        <v>2.60369870787899</v>
      </c>
      <c r="G32" s="77">
        <f>(InfoUniversidad!G32-InfoUniversidad!$CD32)/InfoUniversidad!$CE32</f>
        <v>-0.4395596557719673</v>
      </c>
      <c r="H32" s="77">
        <f>(InfoUniversidad!H32-InfoUniversidad!$CD32)/InfoUniversidad!$CE32</f>
        <v>-0.4395596557719673</v>
      </c>
      <c r="I32" s="77">
        <f>(InfoUniversidad!I32-InfoUniversidad!$CD32)/InfoUniversidad!$CE32</f>
        <v>1.5892792533286713</v>
      </c>
      <c r="J32" s="77">
        <f>(InfoUniversidad!J32-InfoUniversidad!$CD32)/InfoUniversidad!$CE32</f>
        <v>-0.4395596557719673</v>
      </c>
      <c r="K32" s="77">
        <f>(InfoUniversidad!K32-InfoUniversidad!$CD32)/InfoUniversidad!$CE32</f>
        <v>-0.4395596557719673</v>
      </c>
      <c r="L32" s="77">
        <f>(InfoUniversidad!L32-InfoUniversidad!$CD32)/InfoUniversidad!$CE32</f>
        <v>-0.4395596557719673</v>
      </c>
      <c r="M32" s="77">
        <f>(InfoUniversidad!M32-InfoUniversidad!$CD32)/InfoUniversidad!$CE32</f>
        <v>-0.4395596557719673</v>
      </c>
      <c r="N32" s="77">
        <f>(InfoUniversidad!N32-InfoUniversidad!$CD32)/InfoUniversidad!$CE32</f>
        <v>2.0492334159508654</v>
      </c>
      <c r="O32" s="77">
        <f>(InfoUniversidad!O32-InfoUniversidad!$CD32)/InfoUniversidad!$CE32</f>
        <v>1.5388733176988418</v>
      </c>
      <c r="P32" s="77">
        <f>(InfoUniversidad!P32-InfoUniversidad!$CD32)/InfoUniversidad!$CE32</f>
        <v>-0.4395596557719673</v>
      </c>
      <c r="Q32" s="77">
        <f>(InfoUniversidad!Q32-InfoUniversidad!$CD32)/InfoUniversidad!$CE32</f>
        <v>-0.4395596557719673</v>
      </c>
      <c r="R32" s="77">
        <f>(InfoUniversidad!R32-InfoUniversidad!$CD32)/InfoUniversidad!$CE32</f>
        <v>-0.4395596557719673</v>
      </c>
      <c r="S32" s="77">
        <f>(InfoUniversidad!S32-InfoUniversidad!$CD32)/InfoUniversidad!$CE32</f>
        <v>-0.4395596557719673</v>
      </c>
      <c r="T32" s="77">
        <f>(InfoUniversidad!T32-InfoUniversidad!$CD32)/InfoUniversidad!$CE32</f>
        <v>-0.4395596557719673</v>
      </c>
      <c r="U32" s="77">
        <f>(InfoUniversidad!U32-InfoUniversidad!$CD32)/InfoUniversidad!$CE32</f>
        <v>-0.4395596557719673</v>
      </c>
      <c r="V32" s="77">
        <f>(InfoUniversidad!V32-InfoUniversidad!$CD32)/InfoUniversidad!$CE32</f>
        <v>-0.4395596557719673</v>
      </c>
      <c r="W32" s="77">
        <f>(InfoUniversidad!W32-InfoUniversidad!$CD32)/InfoUniversidad!$CE32</f>
        <v>1.0222124774930887</v>
      </c>
      <c r="X32" s="77">
        <f>(InfoUniversidad!X32-InfoUniversidad!$CD32)/InfoUniversidad!$CE32</f>
        <v>-0.4395596557719673</v>
      </c>
      <c r="Y32" s="77">
        <f>(InfoUniversidad!Y32-InfoUniversidad!$CD32)/InfoUniversidad!$CE32</f>
        <v>-0.4395596557719673</v>
      </c>
      <c r="Z32" s="77">
        <f>(InfoUniversidad!Z32-InfoUniversidad!$CD32)/InfoUniversidad!$CE32</f>
        <v>-0.4395596557719673</v>
      </c>
      <c r="AA32" s="77">
        <f>(InfoUniversidad!AA32-InfoUniversidad!$CD32)/InfoUniversidad!$CE32</f>
        <v>-0.4395596557719673</v>
      </c>
      <c r="AB32" s="77">
        <f>(InfoUniversidad!AB32-InfoUniversidad!$CD32)/InfoUniversidad!$CE32</f>
        <v>-0.4395596557719673</v>
      </c>
      <c r="AC32" s="77">
        <f>(InfoUniversidad!AC32-InfoUniversidad!$CD32)/InfoUniversidad!$CE32</f>
        <v>-0.4395596557719673</v>
      </c>
      <c r="AD32" s="77">
        <f>(InfoUniversidad!AD32-InfoUniversidad!$CD32)/InfoUniversidad!$CE32</f>
        <v>-0.4395596557719673</v>
      </c>
      <c r="AE32" s="77">
        <f>(InfoUniversidad!AE32-InfoUniversidad!$CD32)/InfoUniversidad!$CE32</f>
        <v>-0.4395596557719673</v>
      </c>
      <c r="AF32" s="77">
        <f>(InfoUniversidad!AF32-InfoUniversidad!$CD32)/InfoUniversidad!$CE32</f>
        <v>-0.4395596557719673</v>
      </c>
      <c r="AG32" s="77">
        <f>(InfoUniversidad!AG32-InfoUniversidad!$CD32)/InfoUniversidad!$CE32</f>
        <v>-0.4395596557719673</v>
      </c>
      <c r="AH32" s="77">
        <f>(InfoUniversidad!AH32-InfoUniversidad!$CD32)/InfoUniversidad!$CE32</f>
        <v>-0.4395596557719673</v>
      </c>
      <c r="AI32" s="77">
        <f>(InfoUniversidad!AI32-InfoUniversidad!$CD32)/InfoUniversidad!$CE32</f>
        <v>-0.4395596557719673</v>
      </c>
      <c r="AJ32" s="77">
        <f>(InfoUniversidad!AJ32-InfoUniversidad!$CD32)/InfoUniversidad!$CE32</f>
        <v>2.559593514202889</v>
      </c>
      <c r="AK32" s="77">
        <f>(InfoUniversidad!AK32-InfoUniversidad!$CD32)/InfoUniversidad!$CE32</f>
        <v>3.158163999807115</v>
      </c>
      <c r="AL32" s="77">
        <f>(InfoUniversidad!AL32-InfoUniversidad!$CD32)/InfoUniversidad!$CE32</f>
        <v>-0.4395596557719673</v>
      </c>
      <c r="AM32" s="77">
        <f>(InfoUniversidad!AM32-InfoUniversidad!$CD32)/InfoUniversidad!$CE32</f>
        <v>-0.4395596557719673</v>
      </c>
      <c r="AN32" s="77">
        <f>(InfoUniversidad!AN32-InfoUniversidad!$CD32)/InfoUniversidad!$CE32</f>
        <v>-0.4395596557719673</v>
      </c>
      <c r="AO32" s="77">
        <f>(InfoUniversidad!AO32-InfoUniversidad!$CD32)/InfoUniversidad!$CE32</f>
        <v>-0.4395596557719673</v>
      </c>
      <c r="AP32" s="77">
        <f>(InfoUniversidad!AP32-InfoUniversidad!$CD32)/InfoUniversidad!$CE32</f>
        <v>-0.4395596557719673</v>
      </c>
      <c r="AQ32" s="77">
        <f>(InfoUniversidad!AQ32-InfoUniversidad!$CD32)/InfoUniversidad!$CE32</f>
        <v>-0.4395596557719673</v>
      </c>
      <c r="AR32" s="77">
        <f>(InfoUniversidad!AR32-InfoUniversidad!$CD32)/InfoUniversidad!$CE32</f>
        <v>2.4083757073134007</v>
      </c>
      <c r="AS32" s="77">
        <f>(InfoUniversidad!AS32-InfoUniversidad!$CD32)/InfoUniversidad!$CE32</f>
        <v>2.3453682877761137</v>
      </c>
      <c r="AT32" s="77">
        <f>(InfoUniversidad!AT32-InfoUniversidad!$CD32)/InfoUniversidad!$CE32</f>
        <v>-0.4395596557719673</v>
      </c>
      <c r="AU32" s="77">
        <f>(InfoUniversidad!AU32-InfoUniversidad!$CD32)/InfoUniversidad!$CE32</f>
        <v>-0.4395596557719673</v>
      </c>
      <c r="AV32" s="77">
        <f>(InfoUniversidad!AV32-InfoUniversidad!$CD32)/InfoUniversidad!$CE32</f>
        <v>-0.4395596557719673</v>
      </c>
      <c r="AW32" s="77">
        <f>(InfoUniversidad!AW32-InfoUniversidad!$CD32)/InfoUniversidad!$CE32</f>
        <v>-0.4395596557719673</v>
      </c>
      <c r="AX32" s="77">
        <f>(InfoUniversidad!AX32-InfoUniversidad!$CD32)/InfoUniversidad!$CE32</f>
        <v>-0.4395596557719673</v>
      </c>
      <c r="AY32" s="77">
        <f>(InfoUniversidad!AY32-InfoUniversidad!$CD32)/InfoUniversidad!$CE32</f>
        <v>-0.4395596557719673</v>
      </c>
      <c r="AZ32" s="77">
        <f>(InfoUniversidad!AZ32-InfoUniversidad!$CD32)/InfoUniversidad!$CE32</f>
        <v>-0.4395596557719673</v>
      </c>
      <c r="BA32" s="77">
        <f>(InfoUniversidad!BA32-InfoUniversidad!$CD32)/InfoUniversidad!$CE32</f>
        <v>-0.4395596557719673</v>
      </c>
      <c r="BB32" s="77">
        <f>(InfoUniversidad!BB32-InfoUniversidad!$CD32)/InfoUniversidad!$CE32</f>
        <v>-0.4395596557719673</v>
      </c>
      <c r="BC32" s="77">
        <f>(InfoUniversidad!BC32-InfoUniversidad!$CD32)/InfoUniversidad!$CE32</f>
        <v>-0.4395596557719673</v>
      </c>
      <c r="BD32" s="77">
        <f>(InfoUniversidad!BD32-InfoUniversidad!$CD32)/InfoUniversidad!$CE32</f>
        <v>-0.4395596557719673</v>
      </c>
      <c r="BE32" s="77">
        <f>(InfoUniversidad!BE32-InfoUniversidad!$CD32)/InfoUniversidad!$CE32</f>
        <v>-0.4395596557719673</v>
      </c>
      <c r="BF32" s="77">
        <f>(InfoUniversidad!BF32-InfoUniversidad!$CD32)/InfoUniversidad!$CE32</f>
        <v>-0.4395596557719673</v>
      </c>
      <c r="BG32" s="77">
        <f>(InfoUniversidad!BG32-InfoUniversidad!$CD32)/InfoUniversidad!$CE32</f>
        <v>-0.4395596557719673</v>
      </c>
      <c r="BH32" s="77">
        <f>(InfoUniversidad!BH32-InfoUniversidad!$CD32)/InfoUniversidad!$CE32</f>
        <v>-0.4395596557719673</v>
      </c>
      <c r="BI32" s="77">
        <f>(InfoUniversidad!BI32-InfoUniversidad!$CD32)/InfoUniversidad!$CE32</f>
        <v>-0.4395596557719673</v>
      </c>
      <c r="BJ32" s="77">
        <f>(InfoUniversidad!BJ32-InfoUniversidad!$CD32)/InfoUniversidad!$CE32</f>
        <v>-0.4395596557719673</v>
      </c>
      <c r="BK32" s="77">
        <f>(InfoUniversidad!BK32-InfoUniversidad!$CD32)/InfoUniversidad!$CE32</f>
        <v>-0.4395596557719673</v>
      </c>
      <c r="BL32" s="77">
        <f>(InfoUniversidad!BL32-InfoUniversidad!$CD32)/InfoUniversidad!$CE32</f>
        <v>-0.4395596557719673</v>
      </c>
      <c r="BM32" s="77">
        <f>(InfoUniversidad!BM32-InfoUniversidad!$CD32)/InfoUniversidad!$CE32</f>
        <v>-0.4395596557719673</v>
      </c>
      <c r="BN32" s="77">
        <f>(InfoUniversidad!BN32-InfoUniversidad!$CD32)/InfoUniversidad!$CE32</f>
        <v>-0.4395596557719673</v>
      </c>
      <c r="BO32" s="77">
        <f>(InfoUniversidad!BO32-InfoUniversidad!$CD32)/InfoUniversidad!$CE32</f>
        <v>-0.4395596557719673</v>
      </c>
      <c r="BP32" s="77">
        <f>(InfoUniversidad!BP32-InfoUniversidad!$CD32)/InfoUniversidad!$CE32</f>
        <v>-0.4395596557719673</v>
      </c>
      <c r="BQ32" s="77">
        <f>(InfoUniversidad!BQ32-InfoUniversidad!$CD32)/InfoUniversidad!$CE32</f>
        <v>-0.4395596557719673</v>
      </c>
      <c r="BR32" s="77">
        <f>(InfoUniversidad!BR32-InfoUniversidad!$CD32)/InfoUniversidad!$CE32</f>
        <v>-0.4395596557719673</v>
      </c>
      <c r="BS32" s="77">
        <f>(InfoUniversidad!BS32-InfoUniversidad!$CD32)/InfoUniversidad!$CE32</f>
        <v>1.7404970602181595</v>
      </c>
      <c r="BT32" s="77">
        <f>(InfoUniversidad!BT32-InfoUniversidad!$CD32)/InfoUniversidad!$CE32</f>
        <v>2.055534157904594</v>
      </c>
      <c r="BU32" s="77">
        <f>(InfoUniversidad!BU32-InfoUniversidad!$CD32)/InfoUniversidad!$CE32</f>
        <v>-0.4395596557719673</v>
      </c>
      <c r="BV32" s="77">
        <f>(InfoUniversidad!BV32-InfoUniversidad!$CD32)/InfoUniversidad!$CE32</f>
        <v>-0.4395596557719673</v>
      </c>
      <c r="BW32" s="77">
        <f>(InfoUniversidad!BW32-InfoUniversidad!$CD32)/InfoUniversidad!$CE32</f>
        <v>-0.4395596557719673</v>
      </c>
      <c r="BX32" s="77">
        <f>(InfoUniversidad!BX32-InfoUniversidad!$CD32)/InfoUniversidad!$CE32</f>
        <v>-0.4395596557719673</v>
      </c>
      <c r="BY32" s="77">
        <f>(InfoUniversidad!BY32-InfoUniversidad!$CD32)/InfoUniversidad!$CE32</f>
        <v>2.0366319320434085</v>
      </c>
      <c r="BZ32" s="77">
        <f>(InfoUniversidad!BZ32-InfoUniversidad!$CD32)/InfoUniversidad!$CE32</f>
        <v>-0.4395596557719673</v>
      </c>
      <c r="CA32" s="77">
        <f>(InfoUniversidad!CA32-InfoUniversidad!$CD32)/InfoUniversidad!$CE32</f>
        <v>-0.4395596557719673</v>
      </c>
      <c r="CB32" s="77">
        <f>(InfoUniversidad!CB32-InfoUniversidad!$CD32)/InfoUniversidad!$CE32</f>
        <v>2.5847964820178038</v>
      </c>
    </row>
    <row r="33" spans="2:80" ht="12.75">
      <c r="B33" s="70"/>
      <c r="C33" s="28" t="str">
        <f>Pesos!C34</f>
        <v>MozRank</v>
      </c>
      <c r="D33" s="28" t="str">
        <f>Pesos!D34</f>
        <v>Popularidad del sitio web en Internet según las mediciones de OpenSiteExplorer.org</v>
      </c>
      <c r="E33" s="77">
        <f>(InfoUniversidad!E33-InfoUniversidad!$CD33)/InfoUniversidad!$CE33</f>
        <v>-0.4418035664420641</v>
      </c>
      <c r="F33" s="77">
        <f>(InfoUniversidad!F33-InfoUniversidad!$CD33)/InfoUniversidad!$CE33</f>
        <v>2.5761273362057824</v>
      </c>
      <c r="G33" s="77">
        <f>(InfoUniversidad!G33-InfoUniversidad!$CD33)/InfoUniversidad!$CE33</f>
        <v>-0.4418035664420641</v>
      </c>
      <c r="H33" s="77">
        <f>(InfoUniversidad!H33-InfoUniversidad!$CD33)/InfoUniversidad!$CE33</f>
        <v>-0.4418035664420641</v>
      </c>
      <c r="I33" s="77">
        <f>(InfoUniversidad!I33-InfoUniversidad!$CD33)/InfoUniversidad!$CE33</f>
        <v>1.554036321121386</v>
      </c>
      <c r="J33" s="77">
        <f>(InfoUniversidad!J33-InfoUniversidad!$CD33)/InfoUniversidad!$CE33</f>
        <v>-0.4418035664420641</v>
      </c>
      <c r="K33" s="77">
        <f>(InfoUniversidad!K33-InfoUniversidad!$CD33)/InfoUniversidad!$CE33</f>
        <v>-0.4418035664420641</v>
      </c>
      <c r="L33" s="77">
        <f>(InfoUniversidad!L33-InfoUniversidad!$CD33)/InfoUniversidad!$CE33</f>
        <v>-0.4418035664420641</v>
      </c>
      <c r="M33" s="77">
        <f>(InfoUniversidad!M33-InfoUniversidad!$CD33)/InfoUniversidad!$CE33</f>
        <v>-0.4418035664420641</v>
      </c>
      <c r="N33" s="77">
        <f>(InfoUniversidad!N33-InfoUniversidad!$CD33)/InfoUniversidad!$CE33</f>
        <v>2.16176611387427</v>
      </c>
      <c r="O33" s="77">
        <f>(InfoUniversidad!O33-InfoUniversidad!$CD33)/InfoUniversidad!$CE33</f>
        <v>2.0512697879192</v>
      </c>
      <c r="P33" s="77">
        <f>(InfoUniversidad!P33-InfoUniversidad!$CD33)/InfoUniversidad!$CE33</f>
        <v>-0.4418035664420641</v>
      </c>
      <c r="Q33" s="77">
        <f>(InfoUniversidad!Q33-InfoUniversidad!$CD33)/InfoUniversidad!$CE33</f>
        <v>-0.4418035664420641</v>
      </c>
      <c r="R33" s="77">
        <f>(InfoUniversidad!R33-InfoUniversidad!$CD33)/InfoUniversidad!$CE33</f>
        <v>-0.4418035664420641</v>
      </c>
      <c r="S33" s="77">
        <f>(InfoUniversidad!S33-InfoUniversidad!$CD33)/InfoUniversidad!$CE33</f>
        <v>-0.4418035664420641</v>
      </c>
      <c r="T33" s="77">
        <f>(InfoUniversidad!T33-InfoUniversidad!$CD33)/InfoUniversidad!$CE33</f>
        <v>-0.4418035664420641</v>
      </c>
      <c r="U33" s="77">
        <f>(InfoUniversidad!U33-InfoUniversidad!$CD33)/InfoUniversidad!$CE33</f>
        <v>-0.4418035664420641</v>
      </c>
      <c r="V33" s="77">
        <f>(InfoUniversidad!V33-InfoUniversidad!$CD33)/InfoUniversidad!$CE33</f>
        <v>-0.4418035664420641</v>
      </c>
      <c r="W33" s="77">
        <f>(InfoUniversidad!W33-InfoUniversidad!$CD33)/InfoUniversidad!$CE33</f>
        <v>1.0844269358123386</v>
      </c>
      <c r="X33" s="77">
        <f>(InfoUniversidad!X33-InfoUniversidad!$CD33)/InfoUniversidad!$CE33</f>
        <v>-0.4418035664420641</v>
      </c>
      <c r="Y33" s="77">
        <f>(InfoUniversidad!Y33-InfoUniversidad!$CD33)/InfoUniversidad!$CE33</f>
        <v>-0.4418035664420641</v>
      </c>
      <c r="Z33" s="77">
        <f>(InfoUniversidad!Z33-InfoUniversidad!$CD33)/InfoUniversidad!$CE33</f>
        <v>-0.4418035664420641</v>
      </c>
      <c r="AA33" s="77">
        <f>(InfoUniversidad!AA33-InfoUniversidad!$CD33)/InfoUniversidad!$CE33</f>
        <v>-0.4418035664420641</v>
      </c>
      <c r="AB33" s="77">
        <f>(InfoUniversidad!AB33-InfoUniversidad!$CD33)/InfoUniversidad!$CE33</f>
        <v>-0.4418035664420641</v>
      </c>
      <c r="AC33" s="77">
        <f>(InfoUniversidad!AC33-InfoUniversidad!$CD33)/InfoUniversidad!$CE33</f>
        <v>-0.4418035664420641</v>
      </c>
      <c r="AD33" s="77">
        <f>(InfoUniversidad!AD33-InfoUniversidad!$CD33)/InfoUniversidad!$CE33</f>
        <v>-0.4418035664420641</v>
      </c>
      <c r="AE33" s="77">
        <f>(InfoUniversidad!AE33-InfoUniversidad!$CD33)/InfoUniversidad!$CE33</f>
        <v>-0.4418035664420641</v>
      </c>
      <c r="AF33" s="77">
        <f>(InfoUniversidad!AF33-InfoUniversidad!$CD33)/InfoUniversidad!$CE33</f>
        <v>-0.4418035664420641</v>
      </c>
      <c r="AG33" s="77">
        <f>(InfoUniversidad!AG33-InfoUniversidad!$CD33)/InfoUniversidad!$CE33</f>
        <v>-0.4418035664420641</v>
      </c>
      <c r="AH33" s="77">
        <f>(InfoUniversidad!AH33-InfoUniversidad!$CD33)/InfoUniversidad!$CE33</f>
        <v>-0.4418035664420641</v>
      </c>
      <c r="AI33" s="77">
        <f>(InfoUniversidad!AI33-InfoUniversidad!$CD33)/InfoUniversidad!$CE33</f>
        <v>-0.4418035664420641</v>
      </c>
      <c r="AJ33" s="77">
        <f>(InfoUniversidad!AJ33-InfoUniversidad!$CD33)/InfoUniversidad!$CE33</f>
        <v>2.8109320288603064</v>
      </c>
      <c r="AK33" s="77">
        <f>(InfoUniversidad!AK33-InfoUniversidad!$CD33)/InfoUniversidad!$CE33</f>
        <v>2.866180191837841</v>
      </c>
      <c r="AL33" s="77">
        <f>(InfoUniversidad!AL33-InfoUniversidad!$CD33)/InfoUniversidad!$CE33</f>
        <v>-0.4418035664420641</v>
      </c>
      <c r="AM33" s="77">
        <f>(InfoUniversidad!AM33-InfoUniversidad!$CD33)/InfoUniversidad!$CE33</f>
        <v>-0.4418035664420641</v>
      </c>
      <c r="AN33" s="77">
        <f>(InfoUniversidad!AN33-InfoUniversidad!$CD33)/InfoUniversidad!$CE33</f>
        <v>-0.4418035664420641</v>
      </c>
      <c r="AO33" s="77">
        <f>(InfoUniversidad!AO33-InfoUniversidad!$CD33)/InfoUniversidad!$CE33</f>
        <v>-0.4418035664420641</v>
      </c>
      <c r="AP33" s="77">
        <f>(InfoUniversidad!AP33-InfoUniversidad!$CD33)/InfoUniversidad!$CE33</f>
        <v>-0.4418035664420641</v>
      </c>
      <c r="AQ33" s="77">
        <f>(InfoUniversidad!AQ33-InfoUniversidad!$CD33)/InfoUniversidad!$CE33</f>
        <v>-0.4418035664420641</v>
      </c>
      <c r="AR33" s="77">
        <f>(InfoUniversidad!AR33-InfoUniversidad!$CD33)/InfoUniversidad!$CE33</f>
        <v>2.403476826900986</v>
      </c>
      <c r="AS33" s="77">
        <f>(InfoUniversidad!AS33-InfoUniversidad!$CD33)/InfoUniversidad!$CE33</f>
        <v>2.2170142768518053</v>
      </c>
      <c r="AT33" s="77">
        <f>(InfoUniversidad!AT33-InfoUniversidad!$CD33)/InfoUniversidad!$CE33</f>
        <v>-0.4418035664420641</v>
      </c>
      <c r="AU33" s="77">
        <f>(InfoUniversidad!AU33-InfoUniversidad!$CD33)/InfoUniversidad!$CE33</f>
        <v>-0.4418035664420641</v>
      </c>
      <c r="AV33" s="77">
        <f>(InfoUniversidad!AV33-InfoUniversidad!$CD33)/InfoUniversidad!$CE33</f>
        <v>-0.4418035664420641</v>
      </c>
      <c r="AW33" s="77">
        <f>(InfoUniversidad!AW33-InfoUniversidad!$CD33)/InfoUniversidad!$CE33</f>
        <v>-0.4418035664420641</v>
      </c>
      <c r="AX33" s="77">
        <f>(InfoUniversidad!AX33-InfoUniversidad!$CD33)/InfoUniversidad!$CE33</f>
        <v>-0.4418035664420641</v>
      </c>
      <c r="AY33" s="77">
        <f>(InfoUniversidad!AY33-InfoUniversidad!$CD33)/InfoUniversidad!$CE33</f>
        <v>-0.4418035664420641</v>
      </c>
      <c r="AZ33" s="77">
        <f>(InfoUniversidad!AZ33-InfoUniversidad!$CD33)/InfoUniversidad!$CE33</f>
        <v>-0.4418035664420641</v>
      </c>
      <c r="BA33" s="77">
        <f>(InfoUniversidad!BA33-InfoUniversidad!$CD33)/InfoUniversidad!$CE33</f>
        <v>-0.4418035664420641</v>
      </c>
      <c r="BB33" s="77">
        <f>(InfoUniversidad!BB33-InfoUniversidad!$CD33)/InfoUniversidad!$CE33</f>
        <v>-0.4418035664420641</v>
      </c>
      <c r="BC33" s="77">
        <f>(InfoUniversidad!BC33-InfoUniversidad!$CD33)/InfoUniversidad!$CE33</f>
        <v>-0.4418035664420641</v>
      </c>
      <c r="BD33" s="77">
        <f>(InfoUniversidad!BD33-InfoUniversidad!$CD33)/InfoUniversidad!$CE33</f>
        <v>-0.4418035664420641</v>
      </c>
      <c r="BE33" s="77">
        <f>(InfoUniversidad!BE33-InfoUniversidad!$CD33)/InfoUniversidad!$CE33</f>
        <v>-0.4418035664420641</v>
      </c>
      <c r="BF33" s="77">
        <f>(InfoUniversidad!BF33-InfoUniversidad!$CD33)/InfoUniversidad!$CE33</f>
        <v>-0.4418035664420641</v>
      </c>
      <c r="BG33" s="77">
        <f>(InfoUniversidad!BG33-InfoUniversidad!$CD33)/InfoUniversidad!$CE33</f>
        <v>-0.4418035664420641</v>
      </c>
      <c r="BH33" s="77">
        <f>(InfoUniversidad!BH33-InfoUniversidad!$CD33)/InfoUniversidad!$CE33</f>
        <v>-0.4418035664420641</v>
      </c>
      <c r="BI33" s="77">
        <f>(InfoUniversidad!BI33-InfoUniversidad!$CD33)/InfoUniversidad!$CE33</f>
        <v>-0.4418035664420641</v>
      </c>
      <c r="BJ33" s="77">
        <f>(InfoUniversidad!BJ33-InfoUniversidad!$CD33)/InfoUniversidad!$CE33</f>
        <v>-0.4418035664420641</v>
      </c>
      <c r="BK33" s="77">
        <f>(InfoUniversidad!BK33-InfoUniversidad!$CD33)/InfoUniversidad!$CE33</f>
        <v>-0.4418035664420641</v>
      </c>
      <c r="BL33" s="77">
        <f>(InfoUniversidad!BL33-InfoUniversidad!$CD33)/InfoUniversidad!$CE33</f>
        <v>-0.4418035664420641</v>
      </c>
      <c r="BM33" s="77">
        <f>(InfoUniversidad!BM33-InfoUniversidad!$CD33)/InfoUniversidad!$CE33</f>
        <v>-0.4418035664420641</v>
      </c>
      <c r="BN33" s="77">
        <f>(InfoUniversidad!BN33-InfoUniversidad!$CD33)/InfoUniversidad!$CE33</f>
        <v>-0.4418035664420641</v>
      </c>
      <c r="BO33" s="77">
        <f>(InfoUniversidad!BO33-InfoUniversidad!$CD33)/InfoUniversidad!$CE33</f>
        <v>-0.4418035664420641</v>
      </c>
      <c r="BP33" s="77">
        <f>(InfoUniversidad!BP33-InfoUniversidad!$CD33)/InfoUniversidad!$CE33</f>
        <v>-0.4418035664420641</v>
      </c>
      <c r="BQ33" s="77">
        <f>(InfoUniversidad!BQ33-InfoUniversidad!$CD33)/InfoUniversidad!$CE33</f>
        <v>-0.4418035664420641</v>
      </c>
      <c r="BR33" s="77">
        <f>(InfoUniversidad!BR33-InfoUniversidad!$CD33)/InfoUniversidad!$CE33</f>
        <v>-0.4418035664420641</v>
      </c>
      <c r="BS33" s="77">
        <f>(InfoUniversidad!BS33-InfoUniversidad!$CD33)/InfoUniversidad!$CE33</f>
        <v>1.7681229526593338</v>
      </c>
      <c r="BT33" s="77">
        <f>(InfoUniversidad!BT33-InfoUniversidad!$CD33)/InfoUniversidad!$CE33</f>
        <v>2.071987849035776</v>
      </c>
      <c r="BU33" s="77">
        <f>(InfoUniversidad!BU33-InfoUniversidad!$CD33)/InfoUniversidad!$CE33</f>
        <v>-0.4418035664420641</v>
      </c>
      <c r="BV33" s="77">
        <f>(InfoUniversidad!BV33-InfoUniversidad!$CD33)/InfoUniversidad!$CE33</f>
        <v>-0.4418035664420641</v>
      </c>
      <c r="BW33" s="77">
        <f>(InfoUniversidad!BW33-InfoUniversidad!$CD33)/InfoUniversidad!$CE33</f>
        <v>-0.4418035664420641</v>
      </c>
      <c r="BX33" s="77">
        <f>(InfoUniversidad!BX33-InfoUniversidad!$CD33)/InfoUniversidad!$CE33</f>
        <v>-0.4418035664420641</v>
      </c>
      <c r="BY33" s="77">
        <f>(InfoUniversidad!BY33-InfoUniversidad!$CD33)/InfoUniversidad!$CE33</f>
        <v>1.7750289730315256</v>
      </c>
      <c r="BZ33" s="77">
        <f>(InfoUniversidad!BZ33-InfoUniversidad!$CD33)/InfoUniversidad!$CE33</f>
        <v>-0.4418035664420641</v>
      </c>
      <c r="CA33" s="77">
        <f>(InfoUniversidad!CA33-InfoUniversidad!$CD33)/InfoUniversidad!$CE33</f>
        <v>-0.4418035664420641</v>
      </c>
      <c r="CB33" s="77">
        <f>(InfoUniversidad!CB33-InfoUniversidad!$CD33)/InfoUniversidad!$CE33</f>
        <v>2.49325509173948</v>
      </c>
    </row>
    <row r="34" spans="2:80" ht="12.75">
      <c r="B34" s="70"/>
      <c r="C34" s="28" t="str">
        <f>Pesos!C35</f>
        <v>Enlaces en España</v>
      </c>
      <c r="D34" s="28" t="str">
        <f>Pesos!D35</f>
        <v>Porcentaje de enlaces desde España</v>
      </c>
      <c r="E34" s="77">
        <f>(InfoUniversidad!E34-InfoUniversidad!$CD34)/InfoUniversidad!$CE34</f>
        <v>-0.4024698607658026</v>
      </c>
      <c r="F34" s="77">
        <f>(InfoUniversidad!F34-InfoUniversidad!$CD34)/InfoUniversidad!$CE34</f>
        <v>2.9939767042691567</v>
      </c>
      <c r="G34" s="77">
        <f>(InfoUniversidad!G34-InfoUniversidad!$CD34)/InfoUniversidad!$CE34</f>
        <v>-0.4024698607658026</v>
      </c>
      <c r="H34" s="77">
        <f>(InfoUniversidad!H34-InfoUniversidad!$CD34)/InfoUniversidad!$CE34</f>
        <v>-0.4024698607658026</v>
      </c>
      <c r="I34" s="77">
        <f>(InfoUniversidad!I34-InfoUniversidad!$CD34)/InfoUniversidad!$CE34</f>
        <v>0.44664178049293723</v>
      </c>
      <c r="J34" s="77">
        <f>(InfoUniversidad!J34-InfoUniversidad!$CD34)/InfoUniversidad!$CE34</f>
        <v>-0.4024698607658026</v>
      </c>
      <c r="K34" s="77">
        <f>(InfoUniversidad!K34-InfoUniversidad!$CD34)/InfoUniversidad!$CE34</f>
        <v>-0.4024698607658026</v>
      </c>
      <c r="L34" s="77">
        <f>(InfoUniversidad!L34-InfoUniversidad!$CD34)/InfoUniversidad!$CE34</f>
        <v>-0.4024698607658026</v>
      </c>
      <c r="M34" s="77">
        <f>(InfoUniversidad!M34-InfoUniversidad!$CD34)/InfoUniversidad!$CE34</f>
        <v>-0.4024698607658026</v>
      </c>
      <c r="N34" s="77">
        <f>(InfoUniversidad!N34-InfoUniversidad!$CD34)/InfoUniversidad!$CE34</f>
        <v>2.783736661893493</v>
      </c>
      <c r="O34" s="77">
        <f>(InfoUniversidad!O34-InfoUniversidad!$CD34)/InfoUniversidad!$CE34</f>
        <v>2.9939767042691567</v>
      </c>
      <c r="P34" s="77">
        <f>(InfoUniversidad!P34-InfoUniversidad!$CD34)/InfoUniversidad!$CE34</f>
        <v>-0.4024698607658026</v>
      </c>
      <c r="Q34" s="77">
        <f>(InfoUniversidad!Q34-InfoUniversidad!$CD34)/InfoUniversidad!$CE34</f>
        <v>-0.4024698607658026</v>
      </c>
      <c r="R34" s="77">
        <f>(InfoUniversidad!R34-InfoUniversidad!$CD34)/InfoUniversidad!$CE34</f>
        <v>-0.4024698607658026</v>
      </c>
      <c r="S34" s="77">
        <f>(InfoUniversidad!S34-InfoUniversidad!$CD34)/InfoUniversidad!$CE34</f>
        <v>-0.4024698607658026</v>
      </c>
      <c r="T34" s="77">
        <f>(InfoUniversidad!T34-InfoUniversidad!$CD34)/InfoUniversidad!$CE34</f>
        <v>-0.4024698607658026</v>
      </c>
      <c r="U34" s="77">
        <f>(InfoUniversidad!U34-InfoUniversidad!$CD34)/InfoUniversidad!$CE34</f>
        <v>-0.4024698607658026</v>
      </c>
      <c r="V34" s="77">
        <f>(InfoUniversidad!V34-InfoUniversidad!$CD34)/InfoUniversidad!$CE34</f>
        <v>-0.4024698607658026</v>
      </c>
      <c r="W34" s="77">
        <f>(InfoUniversidad!W34-InfoUniversidad!$CD34)/InfoUniversidad!$CE34</f>
        <v>2.5086244901256616</v>
      </c>
      <c r="X34" s="77">
        <f>(InfoUniversidad!X34-InfoUniversidad!$CD34)/InfoUniversidad!$CE34</f>
        <v>-0.4024698607658026</v>
      </c>
      <c r="Y34" s="77">
        <f>(InfoUniversidad!Y34-InfoUniversidad!$CD34)/InfoUniversidad!$CE34</f>
        <v>-0.4024698607658026</v>
      </c>
      <c r="Z34" s="77">
        <f>(InfoUniversidad!Z34-InfoUniversidad!$CD34)/InfoUniversidad!$CE34</f>
        <v>-0.4024698607658026</v>
      </c>
      <c r="AA34" s="77">
        <f>(InfoUniversidad!AA34-InfoUniversidad!$CD34)/InfoUniversidad!$CE34</f>
        <v>-0.4024698607658026</v>
      </c>
      <c r="AB34" s="77">
        <f>(InfoUniversidad!AB34-InfoUniversidad!$CD34)/InfoUniversidad!$CE34</f>
        <v>-0.4024698607658026</v>
      </c>
      <c r="AC34" s="77">
        <f>(InfoUniversidad!AC34-InfoUniversidad!$CD34)/InfoUniversidad!$CE34</f>
        <v>-0.4024698607658026</v>
      </c>
      <c r="AD34" s="77">
        <f>(InfoUniversidad!AD34-InfoUniversidad!$CD34)/InfoUniversidad!$CE34</f>
        <v>-0.4024698607658026</v>
      </c>
      <c r="AE34" s="77">
        <f>(InfoUniversidad!AE34-InfoUniversidad!$CD34)/InfoUniversidad!$CE34</f>
        <v>-0.4024698607658026</v>
      </c>
      <c r="AF34" s="77">
        <f>(InfoUniversidad!AF34-InfoUniversidad!$CD34)/InfoUniversidad!$CE34</f>
        <v>-0.4024698607658026</v>
      </c>
      <c r="AG34" s="77">
        <f>(InfoUniversidad!AG34-InfoUniversidad!$CD34)/InfoUniversidad!$CE34</f>
        <v>-0.4024698607658026</v>
      </c>
      <c r="AH34" s="77">
        <f>(InfoUniversidad!AH34-InfoUniversidad!$CD34)/InfoUniversidad!$CE34</f>
        <v>-0.4024698607658026</v>
      </c>
      <c r="AI34" s="77">
        <f>(InfoUniversidad!AI34-InfoUniversidad!$CD34)/InfoUniversidad!$CE34</f>
        <v>-0.4024698607658026</v>
      </c>
      <c r="AJ34" s="77">
        <f>(InfoUniversidad!AJ34-InfoUniversidad!$CD34)/InfoUniversidad!$CE34</f>
        <v>1.9468522282688787</v>
      </c>
      <c r="AK34" s="77">
        <f>(InfoUniversidad!AK34-InfoUniversidad!$CD34)/InfoUniversidad!$CE34</f>
        <v>-0.4024698607658026</v>
      </c>
      <c r="AL34" s="77">
        <f>(InfoUniversidad!AL34-InfoUniversidad!$CD34)/InfoUniversidad!$CE34</f>
        <v>-0.4024698607658026</v>
      </c>
      <c r="AM34" s="77">
        <f>(InfoUniversidad!AM34-InfoUniversidad!$CD34)/InfoUniversidad!$CE34</f>
        <v>-0.4024698607658026</v>
      </c>
      <c r="AN34" s="77">
        <f>(InfoUniversidad!AN34-InfoUniversidad!$CD34)/InfoUniversidad!$CE34</f>
        <v>-0.4024698607658026</v>
      </c>
      <c r="AO34" s="77">
        <f>(InfoUniversidad!AO34-InfoUniversidad!$CD34)/InfoUniversidad!$CE34</f>
        <v>-0.4024698607658026</v>
      </c>
      <c r="AP34" s="77">
        <f>(InfoUniversidad!AP34-InfoUniversidad!$CD34)/InfoUniversidad!$CE34</f>
        <v>-0.4024698607658026</v>
      </c>
      <c r="AQ34" s="77">
        <f>(InfoUniversidad!AQ34-InfoUniversidad!$CD34)/InfoUniversidad!$CE34</f>
        <v>-0.4024698607658026</v>
      </c>
      <c r="AR34" s="77">
        <f>(InfoUniversidad!AR34-InfoUniversidad!$CD34)/InfoUniversidad!$CE34</f>
        <v>2.391447083631955</v>
      </c>
      <c r="AS34" s="77">
        <f>(InfoUniversidad!AS34-InfoUniversidad!$CD34)/InfoUniversidad!$CE34</f>
        <v>2.9297838641899965</v>
      </c>
      <c r="AT34" s="77">
        <f>(InfoUniversidad!AT34-InfoUniversidad!$CD34)/InfoUniversidad!$CE34</f>
        <v>-0.4024698607658026</v>
      </c>
      <c r="AU34" s="77">
        <f>(InfoUniversidad!AU34-InfoUniversidad!$CD34)/InfoUniversidad!$CE34</f>
        <v>-0.4024698607658026</v>
      </c>
      <c r="AV34" s="77">
        <f>(InfoUniversidad!AV34-InfoUniversidad!$CD34)/InfoUniversidad!$CE34</f>
        <v>-0.4024698607658026</v>
      </c>
      <c r="AW34" s="77">
        <f>(InfoUniversidad!AW34-InfoUniversidad!$CD34)/InfoUniversidad!$CE34</f>
        <v>-0.4024698607658026</v>
      </c>
      <c r="AX34" s="77">
        <f>(InfoUniversidad!AX34-InfoUniversidad!$CD34)/InfoUniversidad!$CE34</f>
        <v>-0.4024698607658026</v>
      </c>
      <c r="AY34" s="77">
        <f>(InfoUniversidad!AY34-InfoUniversidad!$CD34)/InfoUniversidad!$CE34</f>
        <v>-0.4024698607658026</v>
      </c>
      <c r="AZ34" s="77">
        <f>(InfoUniversidad!AZ34-InfoUniversidad!$CD34)/InfoUniversidad!$CE34</f>
        <v>-0.4024698607658026</v>
      </c>
      <c r="BA34" s="77">
        <f>(InfoUniversidad!BA34-InfoUniversidad!$CD34)/InfoUniversidad!$CE34</f>
        <v>-0.4024698607658026</v>
      </c>
      <c r="BB34" s="77">
        <f>(InfoUniversidad!BB34-InfoUniversidad!$CD34)/InfoUniversidad!$CE34</f>
        <v>-0.4024698607658026</v>
      </c>
      <c r="BC34" s="77">
        <f>(InfoUniversidad!BC34-InfoUniversidad!$CD34)/InfoUniversidad!$CE34</f>
        <v>-0.4024698607658026</v>
      </c>
      <c r="BD34" s="77">
        <f>(InfoUniversidad!BD34-InfoUniversidad!$CD34)/InfoUniversidad!$CE34</f>
        <v>-0.4024698607658026</v>
      </c>
      <c r="BE34" s="77">
        <f>(InfoUniversidad!BE34-InfoUniversidad!$CD34)/InfoUniversidad!$CE34</f>
        <v>-0.4024698607658026</v>
      </c>
      <c r="BF34" s="77">
        <f>(InfoUniversidad!BF34-InfoUniversidad!$CD34)/InfoUniversidad!$CE34</f>
        <v>-0.4024698607658026</v>
      </c>
      <c r="BG34" s="77">
        <f>(InfoUniversidad!BG34-InfoUniversidad!$CD34)/InfoUniversidad!$CE34</f>
        <v>-0.4024698607658026</v>
      </c>
      <c r="BH34" s="77">
        <f>(InfoUniversidad!BH34-InfoUniversidad!$CD34)/InfoUniversidad!$CE34</f>
        <v>-0.4024698607658026</v>
      </c>
      <c r="BI34" s="77">
        <f>(InfoUniversidad!BI34-InfoUniversidad!$CD34)/InfoUniversidad!$CE34</f>
        <v>-0.4024698607658026</v>
      </c>
      <c r="BJ34" s="77">
        <f>(InfoUniversidad!BJ34-InfoUniversidad!$CD34)/InfoUniversidad!$CE34</f>
        <v>-0.4024698607658026</v>
      </c>
      <c r="BK34" s="77">
        <f>(InfoUniversidad!BK34-InfoUniversidad!$CD34)/InfoUniversidad!$CE34</f>
        <v>-0.4024698607658026</v>
      </c>
      <c r="BL34" s="77">
        <f>(InfoUniversidad!BL34-InfoUniversidad!$CD34)/InfoUniversidad!$CE34</f>
        <v>-0.4024698607658026</v>
      </c>
      <c r="BM34" s="77">
        <f>(InfoUniversidad!BM34-InfoUniversidad!$CD34)/InfoUniversidad!$CE34</f>
        <v>-0.4024698607658026</v>
      </c>
      <c r="BN34" s="77">
        <f>(InfoUniversidad!BN34-InfoUniversidad!$CD34)/InfoUniversidad!$CE34</f>
        <v>-0.4024698607658026</v>
      </c>
      <c r="BO34" s="77">
        <f>(InfoUniversidad!BO34-InfoUniversidad!$CD34)/InfoUniversidad!$CE34</f>
        <v>-0.4024698607658026</v>
      </c>
      <c r="BP34" s="77">
        <f>(InfoUniversidad!BP34-InfoUniversidad!$CD34)/InfoUniversidad!$CE34</f>
        <v>-0.4024698607658026</v>
      </c>
      <c r="BQ34" s="77">
        <f>(InfoUniversidad!BQ34-InfoUniversidad!$CD34)/InfoUniversidad!$CE34</f>
        <v>-0.4024698607658026</v>
      </c>
      <c r="BR34" s="77">
        <f>(InfoUniversidad!BR34-InfoUniversidad!$CD34)/InfoUniversidad!$CE34</f>
        <v>-0.4024698607658026</v>
      </c>
      <c r="BS34" s="77">
        <f>(InfoUniversidad!BS34-InfoUniversidad!$CD34)/InfoUniversidad!$CE34</f>
        <v>0.013255198794476479</v>
      </c>
      <c r="BT34" s="77">
        <f>(InfoUniversidad!BT34-InfoUniversidad!$CD34)/InfoUniversidad!$CE34</f>
        <v>1.8582049729214667</v>
      </c>
      <c r="BU34" s="77">
        <f>(InfoUniversidad!BU34-InfoUniversidad!$CD34)/InfoUniversidad!$CE34</f>
        <v>-0.4024698607658026</v>
      </c>
      <c r="BV34" s="77">
        <f>(InfoUniversidad!BV34-InfoUniversidad!$CD34)/InfoUniversidad!$CE34</f>
        <v>-0.4024698607658026</v>
      </c>
      <c r="BW34" s="77">
        <f>(InfoUniversidad!BW34-InfoUniversidad!$CD34)/InfoUniversidad!$CE34</f>
        <v>-0.4024698607658026</v>
      </c>
      <c r="BX34" s="77">
        <f>(InfoUniversidad!BX34-InfoUniversidad!$CD34)/InfoUniversidad!$CE34</f>
        <v>-0.4024698607658026</v>
      </c>
      <c r="BY34" s="77">
        <f>(InfoUniversidad!BY34-InfoUniversidad!$CD34)/InfoUniversidad!$CE34</f>
        <v>2.202944299272515</v>
      </c>
      <c r="BZ34" s="77">
        <f>(InfoUniversidad!BZ34-InfoUniversidad!$CD34)/InfoUniversidad!$CE34</f>
        <v>-0.4024698607658026</v>
      </c>
      <c r="CA34" s="77">
        <f>(InfoUniversidad!CA34-InfoUniversidad!$CD34)/InfoUniversidad!$CE34</f>
        <v>-0.4024698607658026</v>
      </c>
      <c r="CB34" s="77">
        <f>(InfoUniversidad!CB34-InfoUniversidad!$CD34)/InfoUniversidad!$CE34</f>
        <v>2.2861572401158714</v>
      </c>
    </row>
    <row r="35" spans="2:80" ht="12.75">
      <c r="B35" s="70">
        <f>Pesos!B36</f>
        <v>0</v>
      </c>
      <c r="C35" s="28" t="str">
        <f>Pesos!C36</f>
        <v>Internacionalidad</v>
      </c>
      <c r="D35" s="28" t="str">
        <f>Pesos!D36</f>
        <v>Porcentaje de enlaces desde fuera de España</v>
      </c>
      <c r="E35" s="77">
        <f>(InfoUniversidad!E35-InfoUniversidad!$CD35)/InfoUniversidad!$CE35</f>
        <v>0.40246986076580216</v>
      </c>
      <c r="F35" s="77">
        <f>(InfoUniversidad!F35-InfoUniversidad!$CD35)/InfoUniversidad!$CE35</f>
        <v>-2.9939767042691567</v>
      </c>
      <c r="G35" s="77">
        <f>(InfoUniversidad!G35-InfoUniversidad!$CD35)/InfoUniversidad!$CE35</f>
        <v>0.40246986076580216</v>
      </c>
      <c r="H35" s="77">
        <f>(InfoUniversidad!H35-InfoUniversidad!$CD35)/InfoUniversidad!$CE35</f>
        <v>0.40246986076580216</v>
      </c>
      <c r="I35" s="77">
        <f>(InfoUniversidad!I35-InfoUniversidad!$CD35)/InfoUniversidad!$CE35</f>
        <v>-0.4466417804929375</v>
      </c>
      <c r="J35" s="77">
        <f>(InfoUniversidad!J35-InfoUniversidad!$CD35)/InfoUniversidad!$CE35</f>
        <v>0.40246986076580216</v>
      </c>
      <c r="K35" s="77">
        <f>(InfoUniversidad!K35-InfoUniversidad!$CD35)/InfoUniversidad!$CE35</f>
        <v>0.40246986076580216</v>
      </c>
      <c r="L35" s="77">
        <f>(InfoUniversidad!L35-InfoUniversidad!$CD35)/InfoUniversidad!$CE35</f>
        <v>0.40246986076580216</v>
      </c>
      <c r="M35" s="77">
        <f>(InfoUniversidad!M35-InfoUniversidad!$CD35)/InfoUniversidad!$CE35</f>
        <v>0.40246986076580216</v>
      </c>
      <c r="N35" s="77">
        <f>(InfoUniversidad!N35-InfoUniversidad!$CD35)/InfoUniversidad!$CE35</f>
        <v>-2.7837366618934927</v>
      </c>
      <c r="O35" s="77">
        <f>(InfoUniversidad!O35-InfoUniversidad!$CD35)/InfoUniversidad!$CE35</f>
        <v>-2.9939767042691567</v>
      </c>
      <c r="P35" s="77">
        <f>(InfoUniversidad!P35-InfoUniversidad!$CD35)/InfoUniversidad!$CE35</f>
        <v>0.40246986076580216</v>
      </c>
      <c r="Q35" s="77">
        <f>(InfoUniversidad!Q35-InfoUniversidad!$CD35)/InfoUniversidad!$CE35</f>
        <v>0.40246986076580216</v>
      </c>
      <c r="R35" s="77">
        <f>(InfoUniversidad!R35-InfoUniversidad!$CD35)/InfoUniversidad!$CE35</f>
        <v>0.40246986076580216</v>
      </c>
      <c r="S35" s="77">
        <f>(InfoUniversidad!S35-InfoUniversidad!$CD35)/InfoUniversidad!$CE35</f>
        <v>0.40246986076580216</v>
      </c>
      <c r="T35" s="77">
        <f>(InfoUniversidad!T35-InfoUniversidad!$CD35)/InfoUniversidad!$CE35</f>
        <v>0.40246986076580216</v>
      </c>
      <c r="U35" s="77">
        <f>(InfoUniversidad!U35-InfoUniversidad!$CD35)/InfoUniversidad!$CE35</f>
        <v>0.40246986076580216</v>
      </c>
      <c r="V35" s="77">
        <f>(InfoUniversidad!V35-InfoUniversidad!$CD35)/InfoUniversidad!$CE35</f>
        <v>0.40246986076580216</v>
      </c>
      <c r="W35" s="77">
        <f>(InfoUniversidad!W35-InfoUniversidad!$CD35)/InfoUniversidad!$CE35</f>
        <v>-2.508624490125661</v>
      </c>
      <c r="X35" s="77">
        <f>(InfoUniversidad!X35-InfoUniversidad!$CD35)/InfoUniversidad!$CE35</f>
        <v>0.40246986076580216</v>
      </c>
      <c r="Y35" s="77">
        <f>(InfoUniversidad!Y35-InfoUniversidad!$CD35)/InfoUniversidad!$CE35</f>
        <v>0.40246986076580216</v>
      </c>
      <c r="Z35" s="77">
        <f>(InfoUniversidad!Z35-InfoUniversidad!$CD35)/InfoUniversidad!$CE35</f>
        <v>0.40246986076580216</v>
      </c>
      <c r="AA35" s="77">
        <f>(InfoUniversidad!AA35-InfoUniversidad!$CD35)/InfoUniversidad!$CE35</f>
        <v>0.40246986076580216</v>
      </c>
      <c r="AB35" s="77">
        <f>(InfoUniversidad!AB35-InfoUniversidad!$CD35)/InfoUniversidad!$CE35</f>
        <v>0.40246986076580216</v>
      </c>
      <c r="AC35" s="77">
        <f>(InfoUniversidad!AC35-InfoUniversidad!$CD35)/InfoUniversidad!$CE35</f>
        <v>0.40246986076580216</v>
      </c>
      <c r="AD35" s="77">
        <f>(InfoUniversidad!AD35-InfoUniversidad!$CD35)/InfoUniversidad!$CE35</f>
        <v>0.40246986076580216</v>
      </c>
      <c r="AE35" s="77">
        <f>(InfoUniversidad!AE35-InfoUniversidad!$CD35)/InfoUniversidad!$CE35</f>
        <v>0.40246986076580216</v>
      </c>
      <c r="AF35" s="77">
        <f>(InfoUniversidad!AF35-InfoUniversidad!$CD35)/InfoUniversidad!$CE35</f>
        <v>0.40246986076580216</v>
      </c>
      <c r="AG35" s="77">
        <f>(InfoUniversidad!AG35-InfoUniversidad!$CD35)/InfoUniversidad!$CE35</f>
        <v>0.40246986076580216</v>
      </c>
      <c r="AH35" s="77">
        <f>(InfoUniversidad!AH35-InfoUniversidad!$CD35)/InfoUniversidad!$CE35</f>
        <v>0.40246986076580216</v>
      </c>
      <c r="AI35" s="77">
        <f>(InfoUniversidad!AI35-InfoUniversidad!$CD35)/InfoUniversidad!$CE35</f>
        <v>0.40246986076580216</v>
      </c>
      <c r="AJ35" s="77">
        <f>(InfoUniversidad!AJ35-InfoUniversidad!$CD35)/InfoUniversidad!$CE35</f>
        <v>-1.9468522282688787</v>
      </c>
      <c r="AK35" s="77">
        <f>(InfoUniversidad!AK35-InfoUniversidad!$CD35)/InfoUniversidad!$CE35</f>
        <v>-2.9939767042691567</v>
      </c>
      <c r="AL35" s="77">
        <f>(InfoUniversidad!AL35-InfoUniversidad!$CD35)/InfoUniversidad!$CE35</f>
        <v>0.40246986076580216</v>
      </c>
      <c r="AM35" s="77">
        <f>(InfoUniversidad!AM35-InfoUniversidad!$CD35)/InfoUniversidad!$CE35</f>
        <v>0.40246986076580216</v>
      </c>
      <c r="AN35" s="77">
        <f>(InfoUniversidad!AN35-InfoUniversidad!$CD35)/InfoUniversidad!$CE35</f>
        <v>0.40246986076580216</v>
      </c>
      <c r="AO35" s="77">
        <f>(InfoUniversidad!AO35-InfoUniversidad!$CD35)/InfoUniversidad!$CE35</f>
        <v>0.40246986076580216</v>
      </c>
      <c r="AP35" s="77">
        <f>(InfoUniversidad!AP35-InfoUniversidad!$CD35)/InfoUniversidad!$CE35</f>
        <v>0.40246986076580216</v>
      </c>
      <c r="AQ35" s="77">
        <f>(InfoUniversidad!AQ35-InfoUniversidad!$CD35)/InfoUniversidad!$CE35</f>
        <v>0.40246986076580216</v>
      </c>
      <c r="AR35" s="77">
        <f>(InfoUniversidad!AR35-InfoUniversidad!$CD35)/InfoUniversidad!$CE35</f>
        <v>-2.391447083631955</v>
      </c>
      <c r="AS35" s="77">
        <f>(InfoUniversidad!AS35-InfoUniversidad!$CD35)/InfoUniversidad!$CE35</f>
        <v>-2.929783864189996</v>
      </c>
      <c r="AT35" s="77">
        <f>(InfoUniversidad!AT35-InfoUniversidad!$CD35)/InfoUniversidad!$CE35</f>
        <v>0.40246986076580216</v>
      </c>
      <c r="AU35" s="77">
        <f>(InfoUniversidad!AU35-InfoUniversidad!$CD35)/InfoUniversidad!$CE35</f>
        <v>0.40246986076580216</v>
      </c>
      <c r="AV35" s="77">
        <f>(InfoUniversidad!AV35-InfoUniversidad!$CD35)/InfoUniversidad!$CE35</f>
        <v>0.40246986076580216</v>
      </c>
      <c r="AW35" s="77">
        <f>(InfoUniversidad!AW35-InfoUniversidad!$CD35)/InfoUniversidad!$CE35</f>
        <v>0.40246986076580216</v>
      </c>
      <c r="AX35" s="77">
        <f>(InfoUniversidad!AX35-InfoUniversidad!$CD35)/InfoUniversidad!$CE35</f>
        <v>0.40246986076580216</v>
      </c>
      <c r="AY35" s="77">
        <f>(InfoUniversidad!AY35-InfoUniversidad!$CD35)/InfoUniversidad!$CE35</f>
        <v>0.40246986076580216</v>
      </c>
      <c r="AZ35" s="77">
        <f>(InfoUniversidad!AZ35-InfoUniversidad!$CD35)/InfoUniversidad!$CE35</f>
        <v>0.40246986076580216</v>
      </c>
      <c r="BA35" s="77">
        <f>(InfoUniversidad!BA35-InfoUniversidad!$CD35)/InfoUniversidad!$CE35</f>
        <v>0.40246986076580216</v>
      </c>
      <c r="BB35" s="77">
        <f>(InfoUniversidad!BB35-InfoUniversidad!$CD35)/InfoUniversidad!$CE35</f>
        <v>0.40246986076580216</v>
      </c>
      <c r="BC35" s="77">
        <f>(InfoUniversidad!BC35-InfoUniversidad!$CD35)/InfoUniversidad!$CE35</f>
        <v>0.40246986076580216</v>
      </c>
      <c r="BD35" s="77">
        <f>(InfoUniversidad!BD35-InfoUniversidad!$CD35)/InfoUniversidad!$CE35</f>
        <v>0.40246986076580216</v>
      </c>
      <c r="BE35" s="77">
        <f>(InfoUniversidad!BE35-InfoUniversidad!$CD35)/InfoUniversidad!$CE35</f>
        <v>0.40246986076580216</v>
      </c>
      <c r="BF35" s="77">
        <f>(InfoUniversidad!BF35-InfoUniversidad!$CD35)/InfoUniversidad!$CE35</f>
        <v>0.40246986076580216</v>
      </c>
      <c r="BG35" s="77">
        <f>(InfoUniversidad!BG35-InfoUniversidad!$CD35)/InfoUniversidad!$CE35</f>
        <v>0.40246986076580216</v>
      </c>
      <c r="BH35" s="77">
        <f>(InfoUniversidad!BH35-InfoUniversidad!$CD35)/InfoUniversidad!$CE35</f>
        <v>0.40246986076580216</v>
      </c>
      <c r="BI35" s="77">
        <f>(InfoUniversidad!BI35-InfoUniversidad!$CD35)/InfoUniversidad!$CE35</f>
        <v>0.40246986076580216</v>
      </c>
      <c r="BJ35" s="77">
        <f>(InfoUniversidad!BJ35-InfoUniversidad!$CD35)/InfoUniversidad!$CE35</f>
        <v>0.40246986076580216</v>
      </c>
      <c r="BK35" s="77">
        <f>(InfoUniversidad!BK35-InfoUniversidad!$CD35)/InfoUniversidad!$CE35</f>
        <v>0.40246986076580216</v>
      </c>
      <c r="BL35" s="77">
        <f>(InfoUniversidad!BL35-InfoUniversidad!$CD35)/InfoUniversidad!$CE35</f>
        <v>0.40246986076580216</v>
      </c>
      <c r="BM35" s="77">
        <f>(InfoUniversidad!BM35-InfoUniversidad!$CD35)/InfoUniversidad!$CE35</f>
        <v>0.40246986076580216</v>
      </c>
      <c r="BN35" s="77">
        <f>(InfoUniversidad!BN35-InfoUniversidad!$CD35)/InfoUniversidad!$CE35</f>
        <v>0.40246986076580216</v>
      </c>
      <c r="BO35" s="77">
        <f>(InfoUniversidad!BO35-InfoUniversidad!$CD35)/InfoUniversidad!$CE35</f>
        <v>0.40246986076580216</v>
      </c>
      <c r="BP35" s="77">
        <f>(InfoUniversidad!BP35-InfoUniversidad!$CD35)/InfoUniversidad!$CE35</f>
        <v>0.40246986076580216</v>
      </c>
      <c r="BQ35" s="77">
        <f>(InfoUniversidad!BQ35-InfoUniversidad!$CD35)/InfoUniversidad!$CE35</f>
        <v>0.40246986076580216</v>
      </c>
      <c r="BR35" s="77">
        <f>(InfoUniversidad!BR35-InfoUniversidad!$CD35)/InfoUniversidad!$CE35</f>
        <v>0.40246986076580216</v>
      </c>
      <c r="BS35" s="77">
        <f>(InfoUniversidad!BS35-InfoUniversidad!$CD35)/InfoUniversidad!$CE35</f>
        <v>-0.013255198794476994</v>
      </c>
      <c r="BT35" s="77">
        <f>(InfoUniversidad!BT35-InfoUniversidad!$CD35)/InfoUniversidad!$CE35</f>
        <v>-1.8582049729214667</v>
      </c>
      <c r="BU35" s="77">
        <f>(InfoUniversidad!BU35-InfoUniversidad!$CD35)/InfoUniversidad!$CE35</f>
        <v>0.40246986076580216</v>
      </c>
      <c r="BV35" s="77">
        <f>(InfoUniversidad!BV35-InfoUniversidad!$CD35)/InfoUniversidad!$CE35</f>
        <v>0.40246986076580216</v>
      </c>
      <c r="BW35" s="77">
        <f>(InfoUniversidad!BW35-InfoUniversidad!$CD35)/InfoUniversidad!$CE35</f>
        <v>0.40246986076580216</v>
      </c>
      <c r="BX35" s="77">
        <f>(InfoUniversidad!BX35-InfoUniversidad!$CD35)/InfoUniversidad!$CE35</f>
        <v>0.40246986076580216</v>
      </c>
      <c r="BY35" s="77">
        <f>(InfoUniversidad!BY35-InfoUniversidad!$CD35)/InfoUniversidad!$CE35</f>
        <v>-2.202944299272515</v>
      </c>
      <c r="BZ35" s="77">
        <f>(InfoUniversidad!BZ35-InfoUniversidad!$CD35)/InfoUniversidad!$CE35</f>
        <v>0.40246986076580216</v>
      </c>
      <c r="CA35" s="77">
        <f>(InfoUniversidad!CA35-InfoUniversidad!$CD35)/InfoUniversidad!$CE35</f>
        <v>0.40246986076580216</v>
      </c>
      <c r="CB35" s="77">
        <f>(InfoUniversidad!CB35-InfoUniversidad!$CD35)/InfoUniversidad!$CE35</f>
        <v>-2.2861572401158714</v>
      </c>
    </row>
    <row r="36" spans="2:80" ht="12.75">
      <c r="B36" s="70" t="str">
        <f>Pesos!B37</f>
        <v>Institución</v>
      </c>
      <c r="C36" s="28" t="str">
        <f>Pesos!C37</f>
        <v>Alumnos en la universidad</v>
      </c>
      <c r="D36" s="28" t="str">
        <f>Pesos!D37</f>
        <v>Número total de alumnos</v>
      </c>
      <c r="E36" s="77">
        <f>(InfoUniversidad!E36-InfoUniversidad!$CD36)/InfoUniversidad!$CE36</f>
        <v>0.1384462321705644</v>
      </c>
      <c r="F36" s="77">
        <f>(InfoUniversidad!F36-InfoUniversidad!$CD36)/InfoUniversidad!$CE36</f>
        <v>0.4753338017239701</v>
      </c>
      <c r="G36" s="77">
        <f>(InfoUniversidad!G36-InfoUniversidad!$CD36)/InfoUniversidad!$CE36</f>
        <v>0.10673253906977656</v>
      </c>
      <c r="H36" s="77">
        <f>(InfoUniversidad!H36-InfoUniversidad!$CD36)/InfoUniversidad!$CE36</f>
        <v>-0.33871726517347345</v>
      </c>
      <c r="I36" s="77">
        <f>(InfoUniversidad!I36-InfoUniversidad!$CD36)/InfoUniversidad!$CE36</f>
        <v>0.3372781638369459</v>
      </c>
      <c r="J36" s="77">
        <f>(InfoUniversidad!J36-InfoUniversidad!$CD36)/InfoUniversidad!$CE36</f>
        <v>-0.7095719563865527</v>
      </c>
      <c r="K36" s="77">
        <f>(InfoUniversidad!K36-InfoUniversidad!$CD36)/InfoUniversidad!$CE36</f>
        <v>-0.29235628643992884</v>
      </c>
      <c r="L36" s="77">
        <f>(InfoUniversidad!L36-InfoUniversidad!$CD36)/InfoUniversidad!$CE36</f>
        <v>2.2810591278074916</v>
      </c>
      <c r="M36" s="77">
        <f>(InfoUniversidad!M36-InfoUniversidad!$CD36)/InfoUniversidad!$CE36</f>
        <v>-0.4817105626968795</v>
      </c>
      <c r="N36" s="77">
        <f>(InfoUniversidad!N36-InfoUniversidad!$CD36)/InfoUniversidad!$CE36</f>
        <v>-0.3283780047268216</v>
      </c>
      <c r="O36" s="77">
        <f>(InfoUniversidad!O36-InfoUniversidad!$CD36)/InfoUniversidad!$CE36</f>
        <v>-0.14021672005986927</v>
      </c>
      <c r="P36" s="77">
        <f>(InfoUniversidad!P36-InfoUniversidad!$CD36)/InfoUniversidad!$CE36</f>
        <v>-0.06767620365691775</v>
      </c>
      <c r="Q36" s="77">
        <f>(InfoUniversidad!Q36-InfoUniversidad!$CD36)/InfoUniversidad!$CE36</f>
        <v>-0.5574655286617708</v>
      </c>
      <c r="R36" s="77">
        <f>(InfoUniversidad!R36-InfoUniversidad!$CD36)/InfoUniversidad!$CE36</f>
        <v>-0.7366462377484583</v>
      </c>
      <c r="S36" s="77">
        <f>(InfoUniversidad!S36-InfoUniversidad!$CD36)/InfoUniversidad!$CE36</f>
        <v>-0.5100772516146166</v>
      </c>
      <c r="T36" s="77">
        <f>(InfoUniversidad!T36-InfoUniversidad!$CD36)/InfoUniversidad!$CE36</f>
        <v>-0.5334400035854164</v>
      </c>
      <c r="U36" s="77">
        <f>(InfoUniversidad!U36-InfoUniversidad!$CD36)/InfoUniversidad!$CE36</f>
        <v>-0.5988888477589337</v>
      </c>
      <c r="V36" s="77">
        <f>(InfoUniversidad!V36-InfoUniversidad!$CD36)/InfoUniversidad!$CE36</f>
        <v>0.17244649248551563</v>
      </c>
      <c r="W36" s="77">
        <f>(InfoUniversidad!W36-InfoUniversidad!$CD36)/InfoUniversidad!$CE36</f>
        <v>2.0604882382789187</v>
      </c>
      <c r="X36" s="77">
        <f>(InfoUniversidad!X36-InfoUniversidad!$CD36)/InfoUniversidad!$CE36</f>
        <v>-0.24264830352333347</v>
      </c>
      <c r="Y36" s="77">
        <f>(InfoUniversidad!Y36-InfoUniversidad!$CD36)/InfoUniversidad!$CE36</f>
        <v>-0.4502288401830358</v>
      </c>
      <c r="Z36" s="77">
        <f>(InfoUniversidad!Z36-InfoUniversidad!$CD36)/InfoUniversidad!$CE36</f>
        <v>-0.0832845102927287</v>
      </c>
      <c r="AA36" s="77">
        <f>(InfoUniversidad!AA36-InfoUniversidad!$CD36)/InfoUniversidad!$CE36</f>
        <v>-0.4392930839413848</v>
      </c>
      <c r="AB36" s="77">
        <f>(InfoUniversidad!AB36-InfoUniversidad!$CD36)/InfoUniversidad!$CE36</f>
        <v>-0.32632340809960236</v>
      </c>
      <c r="AC36" s="77">
        <f>(InfoUniversidad!AC36-InfoUniversidad!$CD36)/InfoUniversidad!$CE36</f>
        <v>-0.7423792251115057</v>
      </c>
      <c r="AD36" s="77">
        <f>(InfoUniversidad!AD36-InfoUniversidad!$CD36)/InfoUniversidad!$CE36</f>
        <v>-0.5189584112290483</v>
      </c>
      <c r="AE36" s="77">
        <f>(InfoUniversidad!AE36-InfoUniversidad!$CD36)/InfoUniversidad!$CE36</f>
        <v>0.7072381113575265</v>
      </c>
      <c r="AF36" s="77">
        <f>(11000-22822.21)/30176.24</f>
        <v>-0.3917721359586217</v>
      </c>
      <c r="AG36" s="77">
        <f>(InfoUniversidad!AG36-InfoUniversidad!$CD36)/InfoUniversidad!$CE36</f>
        <v>-0.7061255362376687</v>
      </c>
      <c r="AH36" s="77">
        <f>(InfoUniversidad!AH36-InfoUniversidad!$CD36)/InfoUniversidad!$CE36</f>
        <v>0.05662689228984842</v>
      </c>
      <c r="AI36" s="77">
        <f>(InfoUniversidad!AI36-InfoUniversidad!$CD36)/InfoUniversidad!$CE36</f>
        <v>-0.6647353557957837</v>
      </c>
      <c r="AJ36" s="77">
        <f>(InfoUniversidad!AJ36-InfoUniversidad!$CD36)/InfoUniversidad!$CE36</f>
        <v>1.8947949618902677</v>
      </c>
      <c r="AK36" s="77">
        <f>(InfoUniversidad!AK36-InfoUniversidad!$CD36)/InfoUniversidad!$CE36</f>
        <v>-0.3950861178008926</v>
      </c>
      <c r="AL36" s="77">
        <f>(InfoUniversidad!AL36-InfoUniversidad!$CD36)/InfoUniversidad!$CE36</f>
        <v>-0.10545427067353023</v>
      </c>
      <c r="AM36" s="77">
        <f>(InfoUniversidad!AM36-InfoUniversidad!$CD36)/InfoUniversidad!$CE36</f>
        <v>-0.6071735115783662</v>
      </c>
      <c r="AN36" s="77">
        <f>(InfoUniversidad!AN36-InfoUniversidad!$CD36)/InfoUniversidad!$CE36</f>
        <v>-0.6942618976482413</v>
      </c>
      <c r="AO36" s="77">
        <f>(InfoUniversidad!AO36-InfoUniversidad!$CD36)/InfoUniversidad!$CE36</f>
        <v>-0.2592176311621986</v>
      </c>
      <c r="AP36" s="77">
        <f>(InfoUniversidad!AP36-InfoUniversidad!$CD36)/InfoUniversidad!$CE36</f>
        <v>-0.2478179337466594</v>
      </c>
      <c r="AQ36" s="77">
        <f>(InfoUniversidad!AQ36-InfoUniversidad!$CD36)/InfoUniversidad!$CE36</f>
        <v>-0.31853582410933573</v>
      </c>
      <c r="AR36" s="77">
        <f>(InfoUniversidad!AR36-InfoUniversidad!$CD36)/InfoUniversidad!$CE36</f>
        <v>0.06312206872428355</v>
      </c>
      <c r="AS36" s="77">
        <f>(InfoUniversidad!AS36-InfoUniversidad!$CD36)/InfoUniversidad!$CE36</f>
        <v>-0.05226672895277318</v>
      </c>
      <c r="AT36" s="77">
        <f>(InfoUniversidad!AT36-InfoUniversidad!$CD36)/InfoUniversidad!$CE36</f>
        <v>0.3999433609671338</v>
      </c>
      <c r="AU36" s="77">
        <f>(InfoUniversidad!AU36-InfoUniversidad!$CD36)/InfoUniversidad!$CE36</f>
        <v>-0.6334524652136063</v>
      </c>
      <c r="AV36" s="77">
        <f>(InfoUniversidad!AV36-InfoUniversidad!$CD36)/InfoUniversidad!$CE36</f>
        <v>0.15302724049276573</v>
      </c>
      <c r="AW36" s="77">
        <f>(InfoUniversidad!AW36-InfoUniversidad!$CD36)/InfoUniversidad!$CE36</f>
        <v>-0.32347348374571755</v>
      </c>
      <c r="AX36" s="77">
        <f>(InfoUniversidad!AX36-InfoUniversidad!$CD36)/InfoUniversidad!$CE36</f>
        <v>-0.6575442676005162</v>
      </c>
      <c r="AY36" s="77">
        <f>(InfoUniversidad!AY36-InfoUniversidad!$CD36)/InfoUniversidad!$CE36</f>
        <v>-0.5400345959856847</v>
      </c>
      <c r="AZ36" s="77">
        <f>(InfoUniversidad!AZ36-InfoUniversidad!$CD36)/InfoUniversidad!$CE36</f>
        <v>-0.39899647912366476</v>
      </c>
      <c r="BA36" s="77">
        <f>(InfoUniversidad!BA36-InfoUniversidad!$CD36)/InfoUniversidad!$CE36</f>
        <v>6.443605617243189</v>
      </c>
      <c r="BB36" s="77">
        <f>(InfoUniversidad!BB36-InfoUniversidad!$CD36)/InfoUniversidad!$CE36</f>
        <v>-0.583976452883955</v>
      </c>
      <c r="BC36" s="77">
        <f>(InfoUniversidad!BC36-InfoUniversidad!$CD36)/InfoUniversidad!$CE36</f>
        <v>-0.31545392916850684</v>
      </c>
      <c r="BD36" s="77">
        <f>(InfoUniversidad!BD36-InfoUniversidad!$CD36)/InfoUniversidad!$CE36</f>
        <v>-0.7364142671615141</v>
      </c>
      <c r="BE36" s="77">
        <f>(InfoUniversidad!BE36-InfoUniversidad!$CD36)/InfoUniversidad!$CE36</f>
        <v>0.1478576102694398</v>
      </c>
      <c r="BF36" s="77">
        <f>(InfoUniversidad!BF36-InfoUniversidad!$CD36)/InfoUniversidad!$CE36</f>
        <v>1.1255473569283154</v>
      </c>
      <c r="BG36" s="77">
        <f>(InfoUniversidad!BG36-InfoUniversidad!$CD36)/InfoUniversidad!$CE36</f>
        <v>0.2219225048151669</v>
      </c>
      <c r="BH36" s="77">
        <f>(InfoUniversidad!BH36-InfoUniversidad!$CD36)/InfoUniversidad!$CE36</f>
        <v>-0.5270111044615368</v>
      </c>
      <c r="BI36" s="77">
        <f>(InfoUniversidad!BI36-InfoUniversidad!$CD36)/InfoUniversidad!$CE36</f>
        <v>-0.5260169448032048</v>
      </c>
      <c r="BJ36" s="77">
        <f>(InfoUniversidad!BJ36-InfoUniversidad!$CD36)/InfoUniversidad!$CE36</f>
        <v>-0.4407511847736049</v>
      </c>
      <c r="BK36" s="77">
        <f>(InfoUniversidad!BK36-InfoUniversidad!$CD36)/InfoUniversidad!$CE36</f>
        <v>0.4993593268003246</v>
      </c>
      <c r="BL36" s="77">
        <f>(InfoUniversidad!BL36-InfoUniversidad!$CD36)/InfoUniversidad!$CE36</f>
        <v>-0.49682178950352446</v>
      </c>
      <c r="BM36" s="77">
        <f>(InfoUniversidad!BM36-InfoUniversidad!$CD36)/InfoUniversidad!$CE36</f>
        <v>-0.4894650080318684</v>
      </c>
      <c r="BN36" s="77">
        <f>(InfoUniversidad!BN36-InfoUniversidad!$CD36)/InfoUniversidad!$CE36</f>
        <v>-0.40747997487476373</v>
      </c>
      <c r="BO36" s="77">
        <f>(InfoUniversidad!BO36-InfoUniversidad!$CD36)/InfoUniversidad!$CE36</f>
        <v>0.4428910582070722</v>
      </c>
      <c r="BP36" s="77">
        <f>(InfoUniversidad!BP36-InfoUniversidad!$CD36)/InfoUniversidad!$CE36</f>
        <v>0.21821097542406112</v>
      </c>
      <c r="BQ36" s="77">
        <f>(InfoUniversidad!BQ36-InfoUniversidad!$CD36)/InfoUniversidad!$CE36</f>
        <v>-0.15542736283234745</v>
      </c>
      <c r="BR36" s="77">
        <f>(InfoUniversidad!BR36-InfoUniversidad!$CD36)/InfoUniversidad!$CE36</f>
        <v>-0.3305651559751518</v>
      </c>
      <c r="BS36" s="77">
        <f>(InfoUniversidad!BS36-InfoUniversidad!$CD36)/InfoUniversidad!$CE36</f>
        <v>1.8728903107516879</v>
      </c>
      <c r="BT36" s="77">
        <f>(InfoUniversidad!BT36-InfoUniversidad!$CD36)/InfoUniversidad!$CE36</f>
        <v>0.0868493459031384</v>
      </c>
      <c r="BU36" s="77">
        <f>(InfoUniversidad!BU36-InfoUniversidad!$CD36)/InfoUniversidad!$CE36</f>
        <v>0.26437312222593934</v>
      </c>
      <c r="BV36" s="77">
        <f>(InfoUniversidad!BV36-InfoUniversidad!$CD36)/InfoUniversidad!$CE36</f>
        <v>-0.7297865361059681</v>
      </c>
      <c r="BW36" s="77">
        <f>(InfoUniversidad!BW36-InfoUniversidad!$CD36)/InfoUniversidad!$CE36</f>
        <v>1.0536364749756406</v>
      </c>
      <c r="BX36" s="77">
        <f>(InfoUniversidad!BX36-InfoUniversidad!$CD36)/InfoUniversidad!$CE36</f>
        <v>-0.01647698125282451</v>
      </c>
      <c r="BY36" s="77">
        <f>(InfoUniversidad!BY36-InfoUniversidad!$CD36)/InfoUniversidad!$CE36</f>
        <v>0.1317522238044629</v>
      </c>
      <c r="BZ36" s="77">
        <f>(InfoUniversidad!BZ36-InfoUniversidad!$CD36)/InfoUniversidad!$CE36</f>
        <v>-0.6039590620164264</v>
      </c>
      <c r="CA36" s="77">
        <f>(InfoUniversidad!CA36-InfoUniversidad!$CD36)/InfoUniversidad!$CE36</f>
        <v>-0.6734508221338267</v>
      </c>
      <c r="CB36" s="77">
        <f>(InfoUniversidad!CB36-InfoUniversidad!$CD36)/InfoUniversidad!$CE36</f>
        <v>0.3800601678004957</v>
      </c>
    </row>
    <row r="37" spans="2:80" ht="12.75">
      <c r="B37" s="70">
        <f>Pesos!B38</f>
        <v>0</v>
      </c>
      <c r="C37" s="28" t="str">
        <f>Pesos!C38</f>
        <v>Alumnos en la facultad de informática</v>
      </c>
      <c r="D37" s="28" t="str">
        <f>Pesos!D38</f>
        <v>Número total de alumnos en Informática</v>
      </c>
      <c r="E37" s="77">
        <f>(InfoUniversidad!E37-InfoUniversidad!$CD37)/InfoUniversidad!$CE37</f>
        <v>-0.23253551687322993</v>
      </c>
      <c r="F37" s="77">
        <f>(InfoUniversidad!F37-InfoUniversidad!$CD37)/InfoUniversidad!$CE37</f>
        <v>-0.23253551687322993</v>
      </c>
      <c r="G37" s="77">
        <f>(InfoUniversidad!G37-InfoUniversidad!$CD37)/InfoUniversidad!$CE37</f>
        <v>-0.23253551687322993</v>
      </c>
      <c r="H37" s="77">
        <f>(InfoUniversidad!H37-InfoUniversidad!$CD37)/InfoUniversidad!$CE37</f>
        <v>-0.23253551687322993</v>
      </c>
      <c r="I37" s="77">
        <f>(InfoUniversidad!I37-InfoUniversidad!$CD37)/InfoUniversidad!$CE37</f>
        <v>-0.23253551687322993</v>
      </c>
      <c r="J37" s="77">
        <f>(InfoUniversidad!J37-InfoUniversidad!$CD37)/InfoUniversidad!$CE37</f>
        <v>-0.23253551687322993</v>
      </c>
      <c r="K37" s="77">
        <f>(InfoUniversidad!K37-InfoUniversidad!$CD37)/InfoUniversidad!$CE37</f>
        <v>-0.23253551687322993</v>
      </c>
      <c r="L37" s="77">
        <f>(InfoUniversidad!L37-InfoUniversidad!$CD37)/InfoUniversidad!$CE37</f>
        <v>-0.23253551687322993</v>
      </c>
      <c r="M37" s="77">
        <f>(InfoUniversidad!M37-InfoUniversidad!$CD37)/InfoUniversidad!$CE37</f>
        <v>-0.16527145024901288</v>
      </c>
      <c r="N37" s="77">
        <f>(InfoUniversidad!N37-InfoUniversidad!$CD37)/InfoUniversidad!$CE37</f>
        <v>-0.23253551687322993</v>
      </c>
      <c r="O37" s="77">
        <f>(InfoUniversidad!O37-InfoUniversidad!$CD37)/InfoUniversidad!$CE37</f>
        <v>-0.23253551687322993</v>
      </c>
      <c r="P37" s="77">
        <f>(InfoUniversidad!P37-InfoUniversidad!$CD37)/InfoUniversidad!$CE37</f>
        <v>-0.23253551687322993</v>
      </c>
      <c r="Q37" s="77">
        <f>(InfoUniversidad!Q37-InfoUniversidad!$CD37)/InfoUniversidad!$CE37</f>
        <v>-0.23253551687322993</v>
      </c>
      <c r="R37" s="77">
        <f>(InfoUniversidad!R37-InfoUniversidad!$CD37)/InfoUniversidad!$CE37</f>
        <v>-0.23253551687322993</v>
      </c>
      <c r="S37" s="77">
        <f>(InfoUniversidad!S37-InfoUniversidad!$CD37)/InfoUniversidad!$CE37</f>
        <v>-0.23253551687322993</v>
      </c>
      <c r="T37" s="77">
        <f>(InfoUniversidad!T37-InfoUniversidad!$CD37)/InfoUniversidad!$CE37</f>
        <v>-0.23253551687322993</v>
      </c>
      <c r="U37" s="77">
        <f>(InfoUniversidad!U37-InfoUniversidad!$CD37)/InfoUniversidad!$CE37</f>
        <v>-0.23253551687322993</v>
      </c>
      <c r="V37" s="77">
        <f>(InfoUniversidad!V37-InfoUniversidad!$CD37)/InfoUniversidad!$CE37</f>
        <v>-0.23253551687322993</v>
      </c>
      <c r="W37" s="77">
        <f>(InfoUniversidad!W37-InfoUniversidad!$CD37)/InfoUniversidad!$CE37</f>
        <v>-0.23253551687322993</v>
      </c>
      <c r="X37" s="77">
        <f>(InfoUniversidad!X37-InfoUniversidad!$CD37)/InfoUniversidad!$CE37</f>
        <v>-0.23253551687322993</v>
      </c>
      <c r="Y37" s="77">
        <f>(InfoUniversidad!Y37-InfoUniversidad!$CD37)/InfoUniversidad!$CE37</f>
        <v>-0.23253551687322993</v>
      </c>
      <c r="Z37" s="77">
        <f>(InfoUniversidad!Z37-InfoUniversidad!$CD37)/InfoUniversidad!$CE37</f>
        <v>-0.23253551687322993</v>
      </c>
      <c r="AA37" s="77">
        <f>(InfoUniversidad!AA37-InfoUniversidad!$CD37)/InfoUniversidad!$CE37</f>
        <v>-0.23253551687322993</v>
      </c>
      <c r="AB37" s="77">
        <f>(InfoUniversidad!AB37-InfoUniversidad!$CD37)/InfoUniversidad!$CE37</f>
        <v>-0.23253551687322993</v>
      </c>
      <c r="AC37" s="77">
        <f>(InfoUniversidad!AC37-InfoUniversidad!$CD37)/InfoUniversidad!$CE37</f>
        <v>-0.23253551687322993</v>
      </c>
      <c r="AD37" s="77">
        <f>(InfoUniversidad!AD37-InfoUniversidad!$CD37)/InfoUniversidad!$CE37</f>
        <v>-0.23253551687322993</v>
      </c>
      <c r="AE37" s="77">
        <f>(InfoUniversidad!AE37-InfoUniversidad!$CD37)/InfoUniversidad!$CE37</f>
        <v>-0.23253551687322993</v>
      </c>
      <c r="AF37" s="77">
        <f>(InfoUniversidad!AF37-InfoUniversidad!$CD37)/InfoUniversidad!$CE37</f>
        <v>-0.23253551687322993</v>
      </c>
      <c r="AG37" s="77">
        <f>(InfoUniversidad!AG37-InfoUniversidad!$CD37)/InfoUniversidad!$CE37</f>
        <v>-0.23253551687322993</v>
      </c>
      <c r="AH37" s="77">
        <f>(InfoUniversidad!AH37-InfoUniversidad!$CD37)/InfoUniversidad!$CE37</f>
        <v>-0.23253551687322993</v>
      </c>
      <c r="AI37" s="77">
        <f>(InfoUniversidad!AI37-InfoUniversidad!$CD37)/InfoUniversidad!$CE37</f>
        <v>-0.23253551687322993</v>
      </c>
      <c r="AJ37" s="77">
        <f>(InfoUniversidad!AJ37-InfoUniversidad!$CD37)/InfoUniversidad!$CE37</f>
        <v>2.2338135926813956</v>
      </c>
      <c r="AK37" s="77">
        <f>(InfoUniversidad!AK37-InfoUniversidad!$CD37)/InfoUniversidad!$CE37</f>
        <v>-0.23253551687322993</v>
      </c>
      <c r="AL37" s="77">
        <f>(InfoUniversidad!AL37-InfoUniversidad!$CD37)/InfoUniversidad!$CE37</f>
        <v>-0.23253551687322993</v>
      </c>
      <c r="AM37" s="77">
        <f>(InfoUniversidad!AM37-InfoUniversidad!$CD37)/InfoUniversidad!$CE37</f>
        <v>-0.23253551687322993</v>
      </c>
      <c r="AN37" s="77">
        <f>(InfoUniversidad!AN37-InfoUniversidad!$CD37)/InfoUniversidad!$CE37</f>
        <v>-0.23253551687322993</v>
      </c>
      <c r="AO37" s="77">
        <f>(InfoUniversidad!AO37-InfoUniversidad!$CD37)/InfoUniversidad!$CE37</f>
        <v>-0.23253551687322993</v>
      </c>
      <c r="AP37" s="77">
        <f>(InfoUniversidad!AP37-InfoUniversidad!$CD37)/InfoUniversidad!$CE37</f>
        <v>-0.23253551687322993</v>
      </c>
      <c r="AQ37" s="77">
        <f>(InfoUniversidad!AQ37-InfoUniversidad!$CD37)/InfoUniversidad!$CE37</f>
        <v>-0.23253551687322993</v>
      </c>
      <c r="AR37" s="77">
        <f>(InfoUniversidad!AR37-InfoUniversidad!$CD37)/InfoUniversidad!$CE37</f>
        <v>0.5148430011736264</v>
      </c>
      <c r="AS37" s="77">
        <f>(InfoUniversidad!AS37-InfoUniversidad!$CD37)/InfoUniversidad!$CE37</f>
        <v>-0.23253551687322993</v>
      </c>
      <c r="AT37" s="77">
        <f>(InfoUniversidad!AT37-InfoUniversidad!$CD37)/InfoUniversidad!$CE37</f>
        <v>-0.23253551687322993</v>
      </c>
      <c r="AU37" s="77">
        <f>(InfoUniversidad!AU37-InfoUniversidad!$CD37)/InfoUniversidad!$CE37</f>
        <v>1.6714112578511364</v>
      </c>
      <c r="AV37" s="77">
        <f>(InfoUniversidad!AV37-InfoUniversidad!$CD37)/InfoUniversidad!$CE37</f>
        <v>0.9062825000006673</v>
      </c>
      <c r="AW37" s="77">
        <f>(InfoUniversidad!AW37-InfoUniversidad!$CD37)/InfoUniversidad!$CE37</f>
        <v>-0.23253551687322993</v>
      </c>
      <c r="AX37" s="77">
        <f>(InfoUniversidad!AX37-InfoUniversidad!$CD37)/InfoUniversidad!$CE37</f>
        <v>-0.23253551687322993</v>
      </c>
      <c r="AY37" s="77">
        <f>(InfoUniversidad!AY37-InfoUniversidad!$CD37)/InfoUniversidad!$CE37</f>
        <v>-0.23253551687322993</v>
      </c>
      <c r="AZ37" s="77">
        <f>(InfoUniversidad!AZ37-InfoUniversidad!$CD37)/InfoUniversidad!$CE37</f>
        <v>-0.23253551687322993</v>
      </c>
      <c r="BA37" s="77">
        <f>(InfoUniversidad!BA37-InfoUniversidad!$CD37)/InfoUniversidad!$CE37</f>
        <v>7.65511051796378</v>
      </c>
      <c r="BB37" s="77">
        <f>(InfoUniversidad!BB37-InfoUniversidad!$CD37)/InfoUniversidad!$CE37</f>
        <v>-0.23253551687322993</v>
      </c>
      <c r="BC37" s="77">
        <f>(InfoUniversidad!BC37-InfoUniversidad!$CD37)/InfoUniversidad!$CE37</f>
        <v>-0.23253551687322993</v>
      </c>
      <c r="BD37" s="77">
        <f>(InfoUniversidad!BD37-InfoUniversidad!$CD37)/InfoUniversidad!$CE37</f>
        <v>-0.23253551687322993</v>
      </c>
      <c r="BE37" s="77">
        <f>(InfoUniversidad!BE37-InfoUniversidad!$CD37)/InfoUniversidad!$CE37</f>
        <v>-0.23253551687322993</v>
      </c>
      <c r="BF37" s="77">
        <f>(InfoUniversidad!BF37-InfoUniversidad!$CD37)/InfoUniversidad!$CE37</f>
        <v>-0.23253551687322993</v>
      </c>
      <c r="BG37" s="77">
        <f>(InfoUniversidad!BG37-InfoUniversidad!$CD37)/InfoUniversidad!$CE37</f>
        <v>-0.23253551687322993</v>
      </c>
      <c r="BH37" s="77">
        <f>(InfoUniversidad!BH37-InfoUniversidad!$CD37)/InfoUniversidad!$CE37</f>
        <v>1.3799336358128624</v>
      </c>
      <c r="BI37" s="77">
        <f>(InfoUniversidad!BI37-InfoUniversidad!$CD37)/InfoUniversidad!$CE37</f>
        <v>-0.23253551687322993</v>
      </c>
      <c r="BJ37" s="77">
        <f>(InfoUniversidad!BJ37-InfoUniversidad!$CD37)/InfoUniversidad!$CE37</f>
        <v>-0.23253551687322993</v>
      </c>
      <c r="BK37" s="77">
        <f>(InfoUniversidad!BK37-InfoUniversidad!$CD37)/InfoUniversidad!$CE37</f>
        <v>1.4051576607969438</v>
      </c>
      <c r="BL37" s="77">
        <f>(InfoUniversidad!BL37-InfoUniversidad!$CD37)/InfoUniversidad!$CE37</f>
        <v>-0.23253551687322993</v>
      </c>
      <c r="BM37" s="77">
        <f>(InfoUniversidad!BM37-InfoUniversidad!$CD37)/InfoUniversidad!$CE37</f>
        <v>-0.23253551687322993</v>
      </c>
      <c r="BN37" s="77">
        <f>(InfoUniversidad!BN37-InfoUniversidad!$CD37)/InfoUniversidad!$CE37</f>
        <v>-0.021401085524993042</v>
      </c>
      <c r="BO37" s="77">
        <f>(InfoUniversidad!BO37-InfoUniversidad!$CD37)/InfoUniversidad!$CE37</f>
        <v>-0.23253551687322993</v>
      </c>
      <c r="BP37" s="77">
        <f>(InfoUniversidad!BP37-InfoUniversidad!$CD37)/InfoUniversidad!$CE37</f>
        <v>-0.23253551687322993</v>
      </c>
      <c r="BQ37" s="77">
        <f>(InfoUniversidad!BQ37-InfoUniversidad!$CD37)/InfoUniversidad!$CE37</f>
        <v>-0.23253551687322993</v>
      </c>
      <c r="BR37" s="77">
        <f>(InfoUniversidad!BR37-InfoUniversidad!$CD37)/InfoUniversidad!$CE37</f>
        <v>-0.23253551687322993</v>
      </c>
      <c r="BS37" s="77">
        <f>(InfoUniversidad!BS37-InfoUniversidad!$CD37)/InfoUniversidad!$CE37</f>
        <v>-0.23253551687322993</v>
      </c>
      <c r="BT37" s="77">
        <f>(InfoUniversidad!BT37-InfoUniversidad!$CD37)/InfoUniversidad!$CE37</f>
        <v>-0.23253551687322993</v>
      </c>
      <c r="BU37" s="77">
        <f>(InfoUniversidad!BU37-InfoUniversidad!$CD37)/InfoUniversidad!$CE37</f>
        <v>-0.23253551687322993</v>
      </c>
      <c r="BV37" s="77">
        <f>(InfoUniversidad!BV37-InfoUniversidad!$CD37)/InfoUniversidad!$CE37</f>
        <v>-0.23253551687322993</v>
      </c>
      <c r="BW37" s="77">
        <f>(InfoUniversidad!BW37-InfoUniversidad!$CD37)/InfoUniversidad!$CE37</f>
        <v>-0.23253551687322993</v>
      </c>
      <c r="BX37" s="77">
        <f>(InfoUniversidad!BX37-InfoUniversidad!$CD37)/InfoUniversidad!$CE37</f>
        <v>-0.23253551687322993</v>
      </c>
      <c r="BY37" s="77">
        <f>(InfoUniversidad!BY37-InfoUniversidad!$CD37)/InfoUniversidad!$CE37</f>
        <v>-0.23253551687322993</v>
      </c>
      <c r="BZ37" s="77">
        <f>(InfoUniversidad!BZ37-InfoUniversidad!$CD37)/InfoUniversidad!$CE37</f>
        <v>-0.23253551687322993</v>
      </c>
      <c r="CA37" s="77">
        <f>(InfoUniversidad!CA37-InfoUniversidad!$CD37)/InfoUniversidad!$CE37</f>
        <v>-0.23253551687322993</v>
      </c>
      <c r="CB37" s="77">
        <f>(InfoUniversidad!CB37-InfoUniversidad!$CD37)/InfoUniversidad!$CE37</f>
        <v>-0.23253551687322993</v>
      </c>
    </row>
    <row r="38" spans="2:80" ht="12.75">
      <c r="B38" s="70">
        <f>Pesos!B39</f>
        <v>0</v>
      </c>
      <c r="C38" s="28" t="str">
        <f>Pesos!C39</f>
        <v>Software libre en los estatutos</v>
      </c>
      <c r="D38" s="28" t="str">
        <f>Pesos!D39</f>
        <v>¿En los Estatutos de la universidad está contemplado el apoyo al software libre?</v>
      </c>
      <c r="E38" s="78">
        <f>InfoUniversidad!E38</f>
        <v>0</v>
      </c>
      <c r="F38" s="78">
        <f>InfoUniversidad!F38</f>
        <v>1</v>
      </c>
      <c r="G38" s="78">
        <f>InfoUniversidad!G38</f>
        <v>0</v>
      </c>
      <c r="H38" s="78">
        <f>InfoUniversidad!H38</f>
        <v>0</v>
      </c>
      <c r="I38" s="78">
        <f>InfoUniversidad!I38</f>
        <v>0</v>
      </c>
      <c r="J38" s="78">
        <f>InfoUniversidad!J38</f>
        <v>0</v>
      </c>
      <c r="K38" s="78">
        <f>InfoUniversidad!K38</f>
        <v>0</v>
      </c>
      <c r="L38" s="78">
        <f>InfoUniversidad!L38</f>
        <v>0</v>
      </c>
      <c r="M38" s="78">
        <f>InfoUniversidad!M38</f>
        <v>0</v>
      </c>
      <c r="N38" s="78">
        <f>InfoUniversidad!N38</f>
        <v>0</v>
      </c>
      <c r="O38" s="78">
        <f>InfoUniversidad!O38</f>
        <v>0</v>
      </c>
      <c r="P38" s="78">
        <f>InfoUniversidad!P38</f>
        <v>0</v>
      </c>
      <c r="Q38" s="78">
        <f>InfoUniversidad!Q38</f>
        <v>0</v>
      </c>
      <c r="R38" s="78">
        <f>InfoUniversidad!R38</f>
        <v>0</v>
      </c>
      <c r="S38" s="78">
        <f>InfoUniversidad!S38</f>
        <v>0</v>
      </c>
      <c r="T38" s="78">
        <f>InfoUniversidad!T38</f>
        <v>0</v>
      </c>
      <c r="U38" s="78">
        <f>InfoUniversidad!U38</f>
        <v>0</v>
      </c>
      <c r="V38" s="78">
        <f>InfoUniversidad!V38</f>
        <v>0</v>
      </c>
      <c r="W38" s="78">
        <f>InfoUniversidad!W38</f>
        <v>0</v>
      </c>
      <c r="X38" s="78">
        <f>InfoUniversidad!X38</f>
        <v>0</v>
      </c>
      <c r="Y38" s="78">
        <f>InfoUniversidad!Y38</f>
        <v>0</v>
      </c>
      <c r="Z38" s="78">
        <f>InfoUniversidad!Z38</f>
        <v>1</v>
      </c>
      <c r="AA38" s="78">
        <f>InfoUniversidad!AA38</f>
        <v>0</v>
      </c>
      <c r="AB38" s="78">
        <f>InfoUniversidad!AB38</f>
        <v>0</v>
      </c>
      <c r="AC38" s="78">
        <f>InfoUniversidad!AC38</f>
        <v>0</v>
      </c>
      <c r="AD38" s="78">
        <f>InfoUniversidad!AD38</f>
        <v>0</v>
      </c>
      <c r="AE38" s="78">
        <f>InfoUniversidad!AE38</f>
        <v>0</v>
      </c>
      <c r="AF38" s="78">
        <f>InfoUniversidad!AF38</f>
        <v>0</v>
      </c>
      <c r="AG38" s="78">
        <f>InfoUniversidad!AG38</f>
        <v>0</v>
      </c>
      <c r="AH38" s="78">
        <f>InfoUniversidad!AH38</f>
        <v>0</v>
      </c>
      <c r="AI38" s="78">
        <f>InfoUniversidad!AI38</f>
        <v>0</v>
      </c>
      <c r="AJ38" s="78">
        <f>InfoUniversidad!AJ38</f>
        <v>0</v>
      </c>
      <c r="AK38" s="78">
        <f>InfoUniversidad!AK38</f>
        <v>0</v>
      </c>
      <c r="AL38" s="78">
        <f>InfoUniversidad!AL38</f>
        <v>1</v>
      </c>
      <c r="AM38" s="78">
        <f>InfoUniversidad!AM38</f>
        <v>0</v>
      </c>
      <c r="AN38" s="78">
        <f>InfoUniversidad!AN38</f>
        <v>0</v>
      </c>
      <c r="AO38" s="78">
        <f>InfoUniversidad!AO38</f>
        <v>0</v>
      </c>
      <c r="AP38" s="78">
        <f>InfoUniversidad!AP38</f>
        <v>0</v>
      </c>
      <c r="AQ38" s="78">
        <f>InfoUniversidad!AQ38</f>
        <v>1</v>
      </c>
      <c r="AR38" s="78">
        <f>InfoUniversidad!AR38</f>
        <v>0</v>
      </c>
      <c r="AS38" s="78">
        <f>InfoUniversidad!AS38</f>
        <v>0</v>
      </c>
      <c r="AT38" s="78">
        <f>InfoUniversidad!AT38</f>
        <v>0</v>
      </c>
      <c r="AU38" s="78">
        <f>InfoUniversidad!AU38</f>
        <v>0</v>
      </c>
      <c r="AV38" s="78">
        <f>InfoUniversidad!AV38</f>
        <v>0</v>
      </c>
      <c r="AW38" s="78">
        <f>InfoUniversidad!AW38</f>
        <v>0</v>
      </c>
      <c r="AX38" s="78">
        <f>InfoUniversidad!AX38</f>
        <v>0</v>
      </c>
      <c r="AY38" s="78">
        <f>InfoUniversidad!AY38</f>
        <v>0</v>
      </c>
      <c r="AZ38" s="78">
        <f>InfoUniversidad!AZ38</f>
        <v>0</v>
      </c>
      <c r="BA38" s="78">
        <f>InfoUniversidad!BA38</f>
        <v>0</v>
      </c>
      <c r="BB38" s="78">
        <f>InfoUniversidad!BB38</f>
        <v>0</v>
      </c>
      <c r="BC38" s="78">
        <f>InfoUniversidad!BC38</f>
        <v>0</v>
      </c>
      <c r="BD38" s="78">
        <f>InfoUniversidad!BD38</f>
        <v>0</v>
      </c>
      <c r="BE38" s="78">
        <f>InfoUniversidad!BE38</f>
        <v>0</v>
      </c>
      <c r="BF38" s="78">
        <f>InfoUniversidad!BF38</f>
        <v>0</v>
      </c>
      <c r="BG38" s="78">
        <f>InfoUniversidad!BG38</f>
        <v>0</v>
      </c>
      <c r="BH38" s="78">
        <f>InfoUniversidad!BH38</f>
        <v>0</v>
      </c>
      <c r="BI38" s="78">
        <f>InfoUniversidad!BI38</f>
        <v>0</v>
      </c>
      <c r="BJ38" s="78">
        <f>InfoUniversidad!BJ38</f>
        <v>0</v>
      </c>
      <c r="BK38" s="78">
        <f>InfoUniversidad!BK38</f>
        <v>0</v>
      </c>
      <c r="BL38" s="78">
        <f>InfoUniversidad!BL38</f>
        <v>0</v>
      </c>
      <c r="BM38" s="78">
        <f>InfoUniversidad!BM38</f>
        <v>0</v>
      </c>
      <c r="BN38" s="78">
        <f>InfoUniversidad!BN38</f>
        <v>0</v>
      </c>
      <c r="BO38" s="78">
        <f>InfoUniversidad!BO38</f>
        <v>0</v>
      </c>
      <c r="BP38" s="78">
        <f>InfoUniversidad!BP38</f>
        <v>0</v>
      </c>
      <c r="BQ38" s="78">
        <f>InfoUniversidad!BQ38</f>
        <v>0</v>
      </c>
      <c r="BR38" s="78">
        <f>InfoUniversidad!BR38</f>
        <v>0</v>
      </c>
      <c r="BS38" s="78">
        <f>InfoUniversidad!BS38</f>
        <v>0</v>
      </c>
      <c r="BT38" s="78">
        <f>InfoUniversidad!BT38</f>
        <v>0</v>
      </c>
      <c r="BU38" s="78">
        <f>InfoUniversidad!BU38</f>
        <v>0</v>
      </c>
      <c r="BV38" s="78">
        <f>InfoUniversidad!BV38</f>
        <v>0</v>
      </c>
      <c r="BW38" s="78">
        <f>InfoUniversidad!BW38</f>
        <v>0</v>
      </c>
      <c r="BX38" s="78">
        <f>InfoUniversidad!BX38</f>
        <v>0</v>
      </c>
      <c r="BY38" s="78">
        <f>InfoUniversidad!BY38</f>
        <v>0</v>
      </c>
      <c r="BZ38" s="78">
        <f>InfoUniversidad!BZ38</f>
        <v>0</v>
      </c>
      <c r="CA38" s="78">
        <f>InfoUniversidad!CA38</f>
        <v>0</v>
      </c>
      <c r="CB38" s="78">
        <f>InfoUniversidad!CB38</f>
        <v>0</v>
      </c>
    </row>
    <row r="39" spans="2:80" ht="12.75">
      <c r="B39" s="70">
        <f>Pesos!B40</f>
        <v>0</v>
      </c>
      <c r="C39" s="28" t="str">
        <f>Pesos!C40</f>
        <v>Pública o privada</v>
      </c>
      <c r="D39" s="28" t="str">
        <f>Pesos!D40</f>
        <v>¿La universidad es pública o privada? (1=pública, 2=privada)</v>
      </c>
      <c r="E39" s="78">
        <f>InfoUniversidad!E39</f>
        <v>0</v>
      </c>
      <c r="F39" s="78">
        <f>InfoUniversidad!F39</f>
        <v>0</v>
      </c>
      <c r="G39" s="78">
        <f>InfoUniversidad!G39</f>
        <v>0</v>
      </c>
      <c r="H39" s="78">
        <f>InfoUniversidad!H39</f>
        <v>0</v>
      </c>
      <c r="I39" s="78">
        <f>InfoUniversidad!I39</f>
        <v>0</v>
      </c>
      <c r="J39" s="78">
        <f>InfoUniversidad!J39</f>
        <v>1</v>
      </c>
      <c r="K39" s="78">
        <f>InfoUniversidad!K39</f>
        <v>1</v>
      </c>
      <c r="L39" s="78">
        <f>InfoUniversidad!L39</f>
        <v>0</v>
      </c>
      <c r="M39" s="78">
        <f>InfoUniversidad!M39</f>
        <v>0</v>
      </c>
      <c r="N39" s="78">
        <f>InfoUniversidad!N39</f>
        <v>0</v>
      </c>
      <c r="O39" s="78">
        <f>InfoUniversidad!O39</f>
        <v>0</v>
      </c>
      <c r="P39" s="78">
        <f>InfoUniversidad!P39</f>
        <v>0</v>
      </c>
      <c r="Q39" s="78">
        <f>InfoUniversidad!Q39</f>
        <v>1</v>
      </c>
      <c r="R39" s="78">
        <f>InfoUniversidad!R39</f>
        <v>1</v>
      </c>
      <c r="S39" s="78">
        <f>InfoUniversidad!S39</f>
        <v>1</v>
      </c>
      <c r="T39" s="78">
        <f>InfoUniversidad!T39</f>
        <v>1</v>
      </c>
      <c r="U39" s="78">
        <f>InfoUniversidad!U39</f>
        <v>1</v>
      </c>
      <c r="V39" s="78">
        <f>InfoUniversidad!V39</f>
        <v>0</v>
      </c>
      <c r="W39" s="78">
        <f>InfoUniversidad!W39</f>
        <v>0</v>
      </c>
      <c r="X39" s="78">
        <f>InfoUniversidad!X39</f>
        <v>0</v>
      </c>
      <c r="Y39" s="78">
        <f>InfoUniversidad!Y39</f>
        <v>1</v>
      </c>
      <c r="Z39" s="78">
        <f>InfoUniversidad!Z39</f>
        <v>0</v>
      </c>
      <c r="AA39" s="78">
        <f>InfoUniversidad!AA39</f>
        <v>1</v>
      </c>
      <c r="AB39" s="78">
        <f>InfoUniversidad!AB39</f>
        <v>0</v>
      </c>
      <c r="AC39" s="78">
        <f>InfoUniversidad!AC39</f>
        <v>1</v>
      </c>
      <c r="AD39" s="78">
        <f>InfoUniversidad!AD39</f>
        <v>0</v>
      </c>
      <c r="AE39" s="78">
        <f>InfoUniversidad!AE39</f>
        <v>0</v>
      </c>
      <c r="AF39" s="78">
        <f>InfoUniversidad!AF39</f>
        <v>1</v>
      </c>
      <c r="AG39" s="78">
        <f>InfoUniversidad!AG39</f>
        <v>1</v>
      </c>
      <c r="AH39" s="78">
        <f>InfoUniversidad!AH39</f>
        <v>0</v>
      </c>
      <c r="AI39" s="78">
        <f>InfoUniversidad!AI39</f>
        <v>1</v>
      </c>
      <c r="AJ39" s="78">
        <f>InfoUniversidad!AJ39</f>
        <v>0</v>
      </c>
      <c r="AK39" s="78">
        <f>InfoUniversidad!AK39</f>
        <v>0</v>
      </c>
      <c r="AL39" s="78">
        <f>InfoUniversidad!AL39</f>
        <v>0</v>
      </c>
      <c r="AM39" s="78">
        <f>InfoUniversidad!AM39</f>
        <v>1</v>
      </c>
      <c r="AN39" s="78">
        <f>InfoUniversidad!AN39</f>
        <v>1</v>
      </c>
      <c r="AO39" s="78">
        <f>InfoUniversidad!AO39</f>
        <v>1</v>
      </c>
      <c r="AP39" s="78">
        <f>InfoUniversidad!AP39</f>
        <v>0</v>
      </c>
      <c r="AQ39" s="78">
        <f>InfoUniversidad!AQ39</f>
        <v>0</v>
      </c>
      <c r="AR39" s="78">
        <f>InfoUniversidad!AR39</f>
        <v>0</v>
      </c>
      <c r="AS39" s="78">
        <f>InfoUniversidad!AS39</f>
        <v>0</v>
      </c>
      <c r="AT39" s="78">
        <f>InfoUniversidad!AT39</f>
        <v>0</v>
      </c>
      <c r="AU39" s="78">
        <f>InfoUniversidad!AU39</f>
        <v>1</v>
      </c>
      <c r="AV39" s="78">
        <f>InfoUniversidad!AV39</f>
        <v>0</v>
      </c>
      <c r="AW39" s="78">
        <f>InfoUniversidad!AW39</f>
        <v>0</v>
      </c>
      <c r="AX39" s="78">
        <f>InfoUniversidad!AX39</f>
        <v>1</v>
      </c>
      <c r="AY39" s="78">
        <f>InfoUniversidad!AY39</f>
        <v>0</v>
      </c>
      <c r="AZ39" s="78">
        <f>InfoUniversidad!AZ39</f>
        <v>0</v>
      </c>
      <c r="BA39" s="78">
        <f>InfoUniversidad!BA39</f>
        <v>1</v>
      </c>
      <c r="BB39" s="78">
        <f>InfoUniversidad!BB39</f>
        <v>1</v>
      </c>
      <c r="BC39" s="78">
        <f>InfoUniversidad!BC39</f>
        <v>0</v>
      </c>
      <c r="BD39" s="78">
        <f>InfoUniversidad!BD39</f>
        <v>1</v>
      </c>
      <c r="BE39" s="78">
        <f>InfoUniversidad!BE39</f>
        <v>0</v>
      </c>
      <c r="BF39" s="78">
        <f>InfoUniversidad!BF39</f>
        <v>1</v>
      </c>
      <c r="BG39" s="78">
        <f>InfoUniversidad!BG39</f>
        <v>0</v>
      </c>
      <c r="BH39" s="78">
        <f>InfoUniversidad!BH39</f>
        <v>1</v>
      </c>
      <c r="BI39" s="78">
        <f>InfoUniversidad!BI39</f>
        <v>0</v>
      </c>
      <c r="BJ39" s="78">
        <f>InfoUniversidad!BJ39</f>
        <v>0</v>
      </c>
      <c r="BK39" s="78">
        <f>InfoUniversidad!BK39</f>
        <v>0</v>
      </c>
      <c r="BL39" s="78">
        <f>InfoUniversidad!BL39</f>
        <v>0</v>
      </c>
      <c r="BM39" s="78">
        <f>InfoUniversidad!BM39</f>
        <v>1</v>
      </c>
      <c r="BN39" s="78">
        <f>InfoUniversidad!BN39</f>
        <v>0</v>
      </c>
      <c r="BO39" s="78">
        <f>InfoUniversidad!BO39</f>
        <v>0</v>
      </c>
      <c r="BP39" s="78">
        <f>InfoUniversidad!BP39</f>
        <v>0</v>
      </c>
      <c r="BQ39" s="78">
        <f>InfoUniversidad!BQ39</f>
        <v>1</v>
      </c>
      <c r="BR39" s="78">
        <f>InfoUniversidad!BR39</f>
        <v>0</v>
      </c>
      <c r="BS39" s="78">
        <f>InfoUniversidad!BS39</f>
        <v>0</v>
      </c>
      <c r="BT39" s="78">
        <f>InfoUniversidad!BT39</f>
        <v>0</v>
      </c>
      <c r="BU39" s="78">
        <f>InfoUniversidad!BU39</f>
        <v>0</v>
      </c>
      <c r="BV39" s="78">
        <f>InfoUniversidad!BV39</f>
        <v>1</v>
      </c>
      <c r="BW39" s="78">
        <f>InfoUniversidad!BW39</f>
        <v>0</v>
      </c>
      <c r="BX39" s="78">
        <f>InfoUniversidad!BX39</f>
        <v>0</v>
      </c>
      <c r="BY39" s="78">
        <f>InfoUniversidad!BY39</f>
        <v>0</v>
      </c>
      <c r="BZ39" s="78">
        <f>InfoUniversidad!BZ39</f>
        <v>1</v>
      </c>
      <c r="CA39" s="78">
        <f>InfoUniversidad!CA39</f>
        <v>1</v>
      </c>
      <c r="CB39" s="78">
        <f>InfoUniversidad!CB39</f>
        <v>0</v>
      </c>
    </row>
    <row r="40" spans="2:80" ht="12.75">
      <c r="B40" s="70">
        <f>Pesos!B41</f>
        <v>0</v>
      </c>
      <c r="C40" s="28" t="str">
        <f>Pesos!C41</f>
        <v>Facultad de informática</v>
      </c>
      <c r="D40" s="28" t="str">
        <f>Pesos!D41</f>
        <v>¿Existe facultad de informática en la universidad?</v>
      </c>
      <c r="E40" s="78">
        <f>InfoUniversidad!E40</f>
        <v>1</v>
      </c>
      <c r="F40" s="78">
        <f>InfoUniversidad!F40</f>
        <v>1</v>
      </c>
      <c r="G40" s="78">
        <f>InfoUniversidad!G40</f>
        <v>1</v>
      </c>
      <c r="H40" s="78">
        <f>InfoUniversidad!H40</f>
        <v>1</v>
      </c>
      <c r="I40" s="78">
        <f>InfoUniversidad!I40</f>
        <v>1</v>
      </c>
      <c r="J40" s="78">
        <f>InfoUniversidad!J40</f>
        <v>0</v>
      </c>
      <c r="K40" s="78">
        <f>InfoUniversidad!K40</f>
        <v>1</v>
      </c>
      <c r="L40" s="78">
        <f>InfoUniversidad!L40</f>
        <v>1</v>
      </c>
      <c r="M40" s="78">
        <f>InfoUniversidad!M40</f>
        <v>1</v>
      </c>
      <c r="N40" s="78">
        <f>InfoUniversidad!N40</f>
        <v>1</v>
      </c>
      <c r="O40" s="78">
        <f>InfoUniversidad!O40</f>
        <v>1</v>
      </c>
      <c r="P40" s="78">
        <f>InfoUniversidad!P40</f>
        <v>1</v>
      </c>
      <c r="Q40" s="78">
        <f>InfoUniversidad!Q40</f>
        <v>1</v>
      </c>
      <c r="R40" s="78">
        <f>InfoUniversidad!R40</f>
        <v>1</v>
      </c>
      <c r="S40" s="78">
        <f>InfoUniversidad!S40</f>
        <v>0</v>
      </c>
      <c r="T40" s="78">
        <f>InfoUniversidad!T40</f>
        <v>1</v>
      </c>
      <c r="U40" s="78">
        <f>InfoUniversidad!U40</f>
        <v>1</v>
      </c>
      <c r="V40" s="78">
        <f>InfoUniversidad!V40</f>
        <v>1</v>
      </c>
      <c r="W40" s="78">
        <f>InfoUniversidad!W40</f>
        <v>1</v>
      </c>
      <c r="X40" s="78">
        <f>InfoUniversidad!X40</f>
        <v>1</v>
      </c>
      <c r="Y40" s="78">
        <f>InfoUniversidad!Y40</f>
        <v>1</v>
      </c>
      <c r="Z40" s="78">
        <f>InfoUniversidad!Z40</f>
        <v>1</v>
      </c>
      <c r="AA40" s="78">
        <f>InfoUniversidad!AA40</f>
        <v>1</v>
      </c>
      <c r="AB40" s="78">
        <f>InfoUniversidad!AB40</f>
        <v>1</v>
      </c>
      <c r="AC40" s="78">
        <f>InfoUniversidad!AC40</f>
        <v>1</v>
      </c>
      <c r="AD40" s="78">
        <f>InfoUniversidad!AD40</f>
        <v>1</v>
      </c>
      <c r="AE40" s="78">
        <f>InfoUniversidad!AE40</f>
        <v>1</v>
      </c>
      <c r="AF40" s="78">
        <f>InfoUniversidad!AF40</f>
        <v>1</v>
      </c>
      <c r="AG40" s="78">
        <f>InfoUniversidad!AG40</f>
        <v>1</v>
      </c>
      <c r="AH40" s="78">
        <f>InfoUniversidad!AH40</f>
        <v>1</v>
      </c>
      <c r="AI40" s="78">
        <f>InfoUniversidad!AI40</f>
        <v>1</v>
      </c>
      <c r="AJ40" s="78">
        <f>InfoUniversidad!AJ40</f>
        <v>1</v>
      </c>
      <c r="AK40" s="78">
        <f>InfoUniversidad!AK40</f>
        <v>1</v>
      </c>
      <c r="AL40" s="78">
        <f>InfoUniversidad!AL40</f>
        <v>1</v>
      </c>
      <c r="AM40" s="78">
        <f>InfoUniversidad!AM40</f>
        <v>0</v>
      </c>
      <c r="AN40" s="78">
        <f>InfoUniversidad!AN40</f>
        <v>0</v>
      </c>
      <c r="AO40" s="78">
        <f>InfoUniversidad!AO40</f>
        <v>0</v>
      </c>
      <c r="AP40" s="78">
        <f>InfoUniversidad!AP40</f>
        <v>1</v>
      </c>
      <c r="AQ40" s="78">
        <f>InfoUniversidad!AQ40</f>
        <v>1</v>
      </c>
      <c r="AR40" s="78">
        <f>InfoUniversidad!AR40</f>
        <v>1</v>
      </c>
      <c r="AS40" s="78">
        <f>InfoUniversidad!AS40</f>
        <v>1</v>
      </c>
      <c r="AT40" s="78">
        <f>InfoUniversidad!AT40</f>
        <v>1</v>
      </c>
      <c r="AU40" s="78">
        <f>InfoUniversidad!AU40</f>
        <v>1</v>
      </c>
      <c r="AV40" s="78">
        <f>InfoUniversidad!AV40</f>
        <v>1</v>
      </c>
      <c r="AW40" s="78">
        <f>InfoUniversidad!AW40</f>
        <v>1</v>
      </c>
      <c r="AX40" s="78">
        <f>InfoUniversidad!AX40</f>
        <v>0</v>
      </c>
      <c r="AY40" s="78">
        <f>InfoUniversidad!AY40</f>
        <v>1</v>
      </c>
      <c r="AZ40" s="78">
        <f>InfoUniversidad!AZ40</f>
        <v>1</v>
      </c>
      <c r="BA40" s="78">
        <f>InfoUniversidad!BA40</f>
        <v>0</v>
      </c>
      <c r="BB40" s="78">
        <f>InfoUniversidad!BB40</f>
        <v>1</v>
      </c>
      <c r="BC40" s="78">
        <f>InfoUniversidad!BC40</f>
        <v>1</v>
      </c>
      <c r="BD40" s="78">
        <f>InfoUniversidad!BD40</f>
        <v>0</v>
      </c>
      <c r="BE40" s="78">
        <f>InfoUniversidad!BE40</f>
        <v>1</v>
      </c>
      <c r="BF40" s="78">
        <f>InfoUniversidad!BF40</f>
        <v>0</v>
      </c>
      <c r="BG40" s="78">
        <f>InfoUniversidad!BG40</f>
        <v>1</v>
      </c>
      <c r="BH40" s="78">
        <f>InfoUniversidad!BH40</f>
        <v>0</v>
      </c>
      <c r="BI40" s="78">
        <f>InfoUniversidad!BI40</f>
        <v>0</v>
      </c>
      <c r="BJ40" s="78">
        <f>InfoUniversidad!BJ40</f>
        <v>1</v>
      </c>
      <c r="BK40" s="78">
        <f>InfoUniversidad!BK40</f>
        <v>1</v>
      </c>
      <c r="BL40" s="78">
        <f>InfoUniversidad!BL40</f>
        <v>1</v>
      </c>
      <c r="BM40" s="78">
        <f>InfoUniversidad!BM40</f>
        <v>1</v>
      </c>
      <c r="BN40" s="78">
        <f>InfoUniversidad!BN40</f>
        <v>1</v>
      </c>
      <c r="BO40" s="78">
        <f>InfoUniversidad!BO40</f>
        <v>1</v>
      </c>
      <c r="BP40" s="78">
        <f>InfoUniversidad!BP40</f>
        <v>1</v>
      </c>
      <c r="BQ40" s="78">
        <f>InfoUniversidad!BQ40</f>
        <v>1</v>
      </c>
      <c r="BR40" s="78">
        <f>InfoUniversidad!BR40</f>
        <v>1</v>
      </c>
      <c r="BS40" s="78">
        <f>InfoUniversidad!BS40</f>
        <v>1</v>
      </c>
      <c r="BT40" s="78">
        <f>InfoUniversidad!BT40</f>
        <v>1</v>
      </c>
      <c r="BU40" s="78">
        <f>InfoUniversidad!BU40</f>
        <v>1</v>
      </c>
      <c r="BV40" s="78">
        <f>InfoUniversidad!BV40</f>
        <v>0</v>
      </c>
      <c r="BW40" s="78">
        <f>InfoUniversidad!BW40</f>
        <v>1</v>
      </c>
      <c r="BX40" s="78">
        <f>InfoUniversidad!BX40</f>
        <v>1</v>
      </c>
      <c r="BY40" s="78">
        <f>InfoUniversidad!BY40</f>
        <v>1</v>
      </c>
      <c r="BZ40" s="78">
        <f>InfoUniversidad!BZ40</f>
        <v>1</v>
      </c>
      <c r="CA40" s="78">
        <f>InfoUniversidad!CA40</f>
        <v>0</v>
      </c>
      <c r="CB40" s="78">
        <f>InfoUniversidad!CB40</f>
        <v>1</v>
      </c>
    </row>
    <row r="41" spans="2:80" ht="12.75">
      <c r="B41" s="70">
        <f>Pesos!B42</f>
        <v>0</v>
      </c>
      <c r="C41" s="28" t="str">
        <f>Pesos!C42</f>
        <v>Multidisciplinar o politécnica</v>
      </c>
      <c r="D41" s="28" t="str">
        <f>Pesos!D42</f>
        <v>¿Se dedica sólo a estudios técnicos o a múltiples ramas? (1=multidisciplinar, 2=politécnica)</v>
      </c>
      <c r="E41" s="78">
        <f>InfoUniversidad!E41</f>
        <v>0</v>
      </c>
      <c r="F41" s="78">
        <f>InfoUniversidad!F41</f>
        <v>0</v>
      </c>
      <c r="G41" s="78">
        <f>InfoUniversidad!G41</f>
        <v>0</v>
      </c>
      <c r="H41" s="78">
        <f>InfoUniversidad!H41</f>
        <v>0</v>
      </c>
      <c r="I41" s="78">
        <f>InfoUniversidad!I41</f>
        <v>0</v>
      </c>
      <c r="J41" s="78">
        <f>InfoUniversidad!J41</f>
        <v>0</v>
      </c>
      <c r="K41" s="78">
        <f>InfoUniversidad!K41</f>
        <v>0</v>
      </c>
      <c r="L41" s="78">
        <f>InfoUniversidad!L41</f>
        <v>0</v>
      </c>
      <c r="M41" s="78">
        <f>InfoUniversidad!M41</f>
        <v>0</v>
      </c>
      <c r="N41" s="78">
        <f>InfoUniversidad!N41</f>
        <v>0</v>
      </c>
      <c r="O41" s="78">
        <f>InfoUniversidad!O41</f>
        <v>0</v>
      </c>
      <c r="P41" s="78">
        <f>InfoUniversidad!P41</f>
        <v>0</v>
      </c>
      <c r="Q41" s="78">
        <f>InfoUniversidad!Q41</f>
        <v>0</v>
      </c>
      <c r="R41" s="78">
        <f>InfoUniversidad!R41</f>
        <v>0</v>
      </c>
      <c r="S41" s="78">
        <f>InfoUniversidad!S41</f>
        <v>0</v>
      </c>
      <c r="T41" s="78">
        <f>InfoUniversidad!T41</f>
        <v>0</v>
      </c>
      <c r="U41" s="78">
        <f>InfoUniversidad!U41</f>
        <v>0</v>
      </c>
      <c r="V41" s="78">
        <f>InfoUniversidad!V41</f>
        <v>0</v>
      </c>
      <c r="W41" s="78">
        <f>InfoUniversidad!W41</f>
        <v>0</v>
      </c>
      <c r="X41" s="78">
        <f>InfoUniversidad!X41</f>
        <v>0</v>
      </c>
      <c r="Y41" s="78">
        <f>InfoUniversidad!Y41</f>
        <v>0</v>
      </c>
      <c r="Z41" s="78">
        <f>InfoUniversidad!Z41</f>
        <v>0</v>
      </c>
      <c r="AA41" s="78">
        <f>InfoUniversidad!AA41</f>
        <v>0</v>
      </c>
      <c r="AB41" s="78">
        <f>InfoUniversidad!AB41</f>
        <v>0</v>
      </c>
      <c r="AC41" s="78">
        <f>InfoUniversidad!AC41</f>
        <v>0</v>
      </c>
      <c r="AD41" s="78">
        <f>InfoUniversidad!AD41</f>
        <v>0</v>
      </c>
      <c r="AE41" s="78">
        <f>InfoUniversidad!AE41</f>
        <v>0</v>
      </c>
      <c r="AF41" s="78">
        <f>InfoUniversidad!AF41</f>
        <v>0</v>
      </c>
      <c r="AG41" s="78">
        <f>InfoUniversidad!AG41</f>
        <v>0</v>
      </c>
      <c r="AH41" s="78">
        <f>InfoUniversidad!AH41</f>
        <v>0</v>
      </c>
      <c r="AI41" s="78">
        <f>InfoUniversidad!AI41</f>
        <v>0</v>
      </c>
      <c r="AJ41" s="78">
        <f>InfoUniversidad!AJ41</f>
        <v>0</v>
      </c>
      <c r="AK41" s="78">
        <f>InfoUniversidad!AK41</f>
        <v>0</v>
      </c>
      <c r="AL41" s="78">
        <f>InfoUniversidad!AL41</f>
        <v>0</v>
      </c>
      <c r="AM41" s="78">
        <f>InfoUniversidad!AM41</f>
        <v>0</v>
      </c>
      <c r="AN41" s="78">
        <f>InfoUniversidad!AN41</f>
        <v>0</v>
      </c>
      <c r="AO41" s="78">
        <f>InfoUniversidad!AO41</f>
        <v>0</v>
      </c>
      <c r="AP41" s="78">
        <f>InfoUniversidad!AP41</f>
        <v>0</v>
      </c>
      <c r="AQ41" s="78">
        <f>InfoUniversidad!AQ41</f>
        <v>0</v>
      </c>
      <c r="AR41" s="78">
        <f>InfoUniversidad!AR41</f>
        <v>0</v>
      </c>
      <c r="AS41" s="78">
        <f>InfoUniversidad!AS41</f>
        <v>0</v>
      </c>
      <c r="AT41" s="78">
        <f>InfoUniversidad!AT41</f>
        <v>0</v>
      </c>
      <c r="AU41" s="78">
        <f>InfoUniversidad!AU41</f>
        <v>0</v>
      </c>
      <c r="AV41" s="78">
        <f>InfoUniversidad!AV41</f>
        <v>0</v>
      </c>
      <c r="AW41" s="78">
        <f>InfoUniversidad!AW41</f>
        <v>0</v>
      </c>
      <c r="AX41" s="78">
        <f>InfoUniversidad!AX41</f>
        <v>0</v>
      </c>
      <c r="AY41" s="78">
        <f>InfoUniversidad!AY41</f>
        <v>0</v>
      </c>
      <c r="AZ41" s="78">
        <f>InfoUniversidad!AZ41</f>
        <v>0</v>
      </c>
      <c r="BA41" s="78">
        <f>InfoUniversidad!BA41</f>
        <v>0</v>
      </c>
      <c r="BB41" s="78">
        <f>InfoUniversidad!BB41</f>
        <v>0</v>
      </c>
      <c r="BC41" s="78">
        <f>InfoUniversidad!BC41</f>
        <v>0</v>
      </c>
      <c r="BD41" s="78">
        <f>InfoUniversidad!BD41</f>
        <v>0</v>
      </c>
      <c r="BE41" s="78">
        <f>InfoUniversidad!BE41</f>
        <v>0</v>
      </c>
      <c r="BF41" s="78">
        <f>InfoUniversidad!BF41</f>
        <v>0</v>
      </c>
      <c r="BG41" s="78">
        <f>InfoUniversidad!BG41</f>
        <v>1</v>
      </c>
      <c r="BH41" s="78">
        <f>InfoUniversidad!BH41</f>
        <v>0</v>
      </c>
      <c r="BI41" s="78">
        <f>InfoUniversidad!BI41</f>
        <v>1</v>
      </c>
      <c r="BJ41" s="78">
        <f>InfoUniversidad!BJ41</f>
        <v>0</v>
      </c>
      <c r="BK41" s="78">
        <f>InfoUniversidad!BK41</f>
        <v>1</v>
      </c>
      <c r="BL41" s="78">
        <f>InfoUniversidad!BL41</f>
        <v>0</v>
      </c>
      <c r="BM41" s="78">
        <f>InfoUniversidad!BM41</f>
        <v>0</v>
      </c>
      <c r="BN41" s="78">
        <f>InfoUniversidad!BN41</f>
        <v>0</v>
      </c>
      <c r="BO41" s="78">
        <f>InfoUniversidad!BO41</f>
        <v>1</v>
      </c>
      <c r="BP41" s="78">
        <f>InfoUniversidad!BP41</f>
        <v>0</v>
      </c>
      <c r="BQ41" s="78">
        <f>InfoUniversidad!BQ41</f>
        <v>0</v>
      </c>
      <c r="BR41" s="78">
        <f>InfoUniversidad!BR41</f>
        <v>0</v>
      </c>
      <c r="BS41" s="78">
        <f>InfoUniversidad!BS41</f>
        <v>0</v>
      </c>
      <c r="BT41" s="78">
        <f>InfoUniversidad!BT41</f>
        <v>0</v>
      </c>
      <c r="BU41" s="78">
        <f>InfoUniversidad!BU41</f>
        <v>0</v>
      </c>
      <c r="BV41" s="78">
        <f>InfoUniversidad!BV41</f>
        <v>0</v>
      </c>
      <c r="BW41" s="78">
        <f>InfoUniversidad!BW41</f>
        <v>0</v>
      </c>
      <c r="BX41" s="78">
        <f>InfoUniversidad!BX41</f>
        <v>0</v>
      </c>
      <c r="BY41" s="78">
        <f>InfoUniversidad!BY41</f>
        <v>0</v>
      </c>
      <c r="BZ41" s="78">
        <f>InfoUniversidad!BZ41</f>
        <v>0</v>
      </c>
      <c r="CA41" s="78">
        <f>InfoUniversidad!CA41</f>
        <v>0</v>
      </c>
      <c r="CB41" s="78">
        <f>InfoUniversidad!CB41</f>
        <v>0</v>
      </c>
    </row>
    <row r="42" spans="2:80" ht="12.75">
      <c r="B42" s="70">
        <f>Pesos!B43</f>
        <v>0</v>
      </c>
      <c r="C42" s="28" t="str">
        <f>Pesos!C43</f>
        <v>Presencial o a distancia</v>
      </c>
      <c r="D42" s="28" t="str">
        <f>Pesos!D43</f>
        <v>¿Las clases se hacen de forma presencial o sólo a distancia? (1=presencial, 2=a distancia)</v>
      </c>
      <c r="E42" s="78">
        <f>InfoUniversidad!E42</f>
        <v>0</v>
      </c>
      <c r="F42" s="78">
        <f>InfoUniversidad!F42</f>
        <v>0</v>
      </c>
      <c r="G42" s="78">
        <f>InfoUniversidad!G42</f>
        <v>0</v>
      </c>
      <c r="H42" s="78">
        <f>InfoUniversidad!H42</f>
        <v>0</v>
      </c>
      <c r="I42" s="78">
        <f>InfoUniversidad!I42</f>
        <v>0</v>
      </c>
      <c r="J42" s="78">
        <f>InfoUniversidad!J42</f>
        <v>0</v>
      </c>
      <c r="K42" s="78">
        <f>InfoUniversidad!K42</f>
        <v>0</v>
      </c>
      <c r="L42" s="78">
        <f>InfoUniversidad!L42</f>
        <v>0</v>
      </c>
      <c r="M42" s="78">
        <f>InfoUniversidad!M42</f>
        <v>0</v>
      </c>
      <c r="N42" s="78">
        <f>InfoUniversidad!N42</f>
        <v>0</v>
      </c>
      <c r="O42" s="78">
        <f>InfoUniversidad!O42</f>
        <v>0</v>
      </c>
      <c r="P42" s="78">
        <f>InfoUniversidad!P42</f>
        <v>0</v>
      </c>
      <c r="Q42" s="78">
        <f>InfoUniversidad!Q42</f>
        <v>0</v>
      </c>
      <c r="R42" s="78">
        <f>InfoUniversidad!R42</f>
        <v>0</v>
      </c>
      <c r="S42" s="78">
        <f>InfoUniversidad!S42</f>
        <v>0</v>
      </c>
      <c r="T42" s="78">
        <f>InfoUniversidad!T42</f>
        <v>0</v>
      </c>
      <c r="U42" s="78">
        <f>InfoUniversidad!U42</f>
        <v>0</v>
      </c>
      <c r="V42" s="78">
        <f>InfoUniversidad!V42</f>
        <v>0</v>
      </c>
      <c r="W42" s="78">
        <f>InfoUniversidad!W42</f>
        <v>0</v>
      </c>
      <c r="X42" s="78">
        <f>InfoUniversidad!X42</f>
        <v>0</v>
      </c>
      <c r="Y42" s="78">
        <f>InfoUniversidad!Y42</f>
        <v>0</v>
      </c>
      <c r="Z42" s="78">
        <f>InfoUniversidad!Z42</f>
        <v>0</v>
      </c>
      <c r="AA42" s="78">
        <f>InfoUniversidad!AA42</f>
        <v>0</v>
      </c>
      <c r="AB42" s="78">
        <f>InfoUniversidad!AB42</f>
        <v>0</v>
      </c>
      <c r="AC42" s="78">
        <f>InfoUniversidad!AC42</f>
        <v>1</v>
      </c>
      <c r="AD42" s="78">
        <f>InfoUniversidad!AD42</f>
        <v>0</v>
      </c>
      <c r="AE42" s="78">
        <f>InfoUniversidad!AE42</f>
        <v>0</v>
      </c>
      <c r="AF42" s="78">
        <f>InfoUniversidad!AF42</f>
        <v>0</v>
      </c>
      <c r="AG42" s="78">
        <f>InfoUniversidad!AG42</f>
        <v>0</v>
      </c>
      <c r="AH42" s="78">
        <f>InfoUniversidad!AH42</f>
        <v>0</v>
      </c>
      <c r="AI42" s="78">
        <f>InfoUniversidad!AI42</f>
        <v>0</v>
      </c>
      <c r="AJ42" s="78">
        <f>InfoUniversidad!AJ42</f>
        <v>0</v>
      </c>
      <c r="AK42" s="78">
        <f>InfoUniversidad!AK42</f>
        <v>0</v>
      </c>
      <c r="AL42" s="78">
        <f>InfoUniversidad!AL42</f>
        <v>0</v>
      </c>
      <c r="AM42" s="78">
        <f>InfoUniversidad!AM42</f>
        <v>0</v>
      </c>
      <c r="AN42" s="78">
        <f>InfoUniversidad!AN42</f>
        <v>0</v>
      </c>
      <c r="AO42" s="78">
        <f>InfoUniversidad!AO42</f>
        <v>0</v>
      </c>
      <c r="AP42" s="78">
        <f>InfoUniversidad!AP42</f>
        <v>0</v>
      </c>
      <c r="AQ42" s="78">
        <f>InfoUniversidad!AQ42</f>
        <v>0</v>
      </c>
      <c r="AR42" s="78">
        <f>InfoUniversidad!AR42</f>
        <v>0</v>
      </c>
      <c r="AS42" s="78">
        <f>InfoUniversidad!AS42</f>
        <v>0</v>
      </c>
      <c r="AT42" s="78">
        <f>InfoUniversidad!AT42</f>
        <v>0</v>
      </c>
      <c r="AU42" s="78">
        <f>InfoUniversidad!AU42</f>
        <v>0</v>
      </c>
      <c r="AV42" s="78">
        <f>InfoUniversidad!AV42</f>
        <v>0</v>
      </c>
      <c r="AW42" s="78">
        <f>InfoUniversidad!AW42</f>
        <v>0</v>
      </c>
      <c r="AX42" s="78">
        <f>InfoUniversidad!AX42</f>
        <v>0</v>
      </c>
      <c r="AY42" s="78">
        <f>InfoUniversidad!AY42</f>
        <v>0</v>
      </c>
      <c r="AZ42" s="78">
        <f>InfoUniversidad!AZ42</f>
        <v>0</v>
      </c>
      <c r="BA42" s="78">
        <f>InfoUniversidad!BA42</f>
        <v>1</v>
      </c>
      <c r="BB42" s="78">
        <f>InfoUniversidad!BB42</f>
        <v>0</v>
      </c>
      <c r="BC42" s="78">
        <f>InfoUniversidad!BC42</f>
        <v>0</v>
      </c>
      <c r="BD42" s="78">
        <f>InfoUniversidad!BD42</f>
        <v>1</v>
      </c>
      <c r="BE42" s="78">
        <f>InfoUniversidad!BE42</f>
        <v>0</v>
      </c>
      <c r="BF42" s="78">
        <f>InfoUniversidad!BF42</f>
        <v>1</v>
      </c>
      <c r="BG42" s="78">
        <f>InfoUniversidad!BG42</f>
        <v>0</v>
      </c>
      <c r="BH42" s="78">
        <f>InfoUniversidad!BH42</f>
        <v>0</v>
      </c>
      <c r="BI42" s="78">
        <f>InfoUniversidad!BI42</f>
        <v>0</v>
      </c>
      <c r="BJ42" s="78">
        <f>InfoUniversidad!BJ42</f>
        <v>0</v>
      </c>
      <c r="BK42" s="78">
        <f>InfoUniversidad!BK42</f>
        <v>0</v>
      </c>
      <c r="BL42" s="78">
        <f>InfoUniversidad!BL42</f>
        <v>0</v>
      </c>
      <c r="BM42" s="78">
        <f>InfoUniversidad!BM42</f>
        <v>0</v>
      </c>
      <c r="BN42" s="78">
        <f>InfoUniversidad!BN42</f>
        <v>0</v>
      </c>
      <c r="BO42" s="78">
        <f>InfoUniversidad!BO42</f>
        <v>0</v>
      </c>
      <c r="BP42" s="78">
        <f>InfoUniversidad!BP42</f>
        <v>0</v>
      </c>
      <c r="BQ42" s="78">
        <f>InfoUniversidad!BQ42</f>
        <v>0</v>
      </c>
      <c r="BR42" s="78">
        <f>InfoUniversidad!BR42</f>
        <v>0</v>
      </c>
      <c r="BS42" s="78">
        <f>InfoUniversidad!BS42</f>
        <v>0</v>
      </c>
      <c r="BT42" s="78">
        <f>InfoUniversidad!BT42</f>
        <v>0</v>
      </c>
      <c r="BU42" s="78">
        <f>InfoUniversidad!BU42</f>
        <v>0</v>
      </c>
      <c r="BV42" s="78">
        <f>InfoUniversidad!BV42</f>
        <v>0</v>
      </c>
      <c r="BW42" s="78">
        <f>InfoUniversidad!BW42</f>
        <v>0</v>
      </c>
      <c r="BX42" s="78">
        <f>InfoUniversidad!BX42</f>
        <v>0</v>
      </c>
      <c r="BY42" s="78">
        <f>InfoUniversidad!BY42</f>
        <v>0</v>
      </c>
      <c r="BZ42" s="78">
        <f>InfoUniversidad!BZ42</f>
        <v>0</v>
      </c>
      <c r="CA42" s="78">
        <f>InfoUniversidad!CA42</f>
        <v>1</v>
      </c>
      <c r="CB42" s="78">
        <f>InfoUniversidad!CB42</f>
        <v>0</v>
      </c>
    </row>
    <row r="43" spans="2:80" ht="12.75">
      <c r="B43" s="70">
        <f>Pesos!B44</f>
        <v>0</v>
      </c>
      <c r="C43" s="28" t="str">
        <f>Pesos!C44</f>
        <v>Plan institucional sobre software libre</v>
      </c>
      <c r="D43" s="28" t="str">
        <f>Pesos!D44</f>
        <v>¿Existe un plan institucional para el desarrollo o promoción del software libre?</v>
      </c>
      <c r="E43" s="78">
        <f>InfoUniversidad!E43</f>
        <v>0</v>
      </c>
      <c r="F43" s="78">
        <f>InfoUniversidad!F43</f>
        <v>0</v>
      </c>
      <c r="G43" s="78">
        <f>InfoUniversidad!G43</f>
        <v>0</v>
      </c>
      <c r="H43" s="78">
        <f>InfoUniversidad!H43</f>
        <v>0</v>
      </c>
      <c r="I43" s="78">
        <f>InfoUniversidad!I43</f>
        <v>0</v>
      </c>
      <c r="J43" s="78">
        <f>InfoUniversidad!J43</f>
        <v>0</v>
      </c>
      <c r="K43" s="78">
        <f>InfoUniversidad!K43</f>
        <v>0</v>
      </c>
      <c r="L43" s="78">
        <f>InfoUniversidad!L43</f>
        <v>0</v>
      </c>
      <c r="M43" s="78">
        <f>InfoUniversidad!M43</f>
        <v>0</v>
      </c>
      <c r="N43" s="78">
        <f>InfoUniversidad!N43</f>
        <v>0</v>
      </c>
      <c r="O43" s="78">
        <f>InfoUniversidad!O43</f>
        <v>1</v>
      </c>
      <c r="P43" s="78">
        <f>InfoUniversidad!P43</f>
        <v>1</v>
      </c>
      <c r="Q43" s="78">
        <f>InfoUniversidad!Q43</f>
        <v>0</v>
      </c>
      <c r="R43" s="78">
        <f>InfoUniversidad!R43</f>
        <v>0</v>
      </c>
      <c r="S43" s="78">
        <f>InfoUniversidad!S43</f>
        <v>0</v>
      </c>
      <c r="T43" s="78">
        <f>InfoUniversidad!T43</f>
        <v>0</v>
      </c>
      <c r="U43" s="78">
        <f>InfoUniversidad!U43</f>
        <v>0</v>
      </c>
      <c r="V43" s="78">
        <f>InfoUniversidad!V43</f>
        <v>0</v>
      </c>
      <c r="W43" s="78">
        <f>InfoUniversidad!W43</f>
        <v>0</v>
      </c>
      <c r="X43" s="78">
        <f>InfoUniversidad!X43</f>
        <v>0</v>
      </c>
      <c r="Y43" s="78">
        <f>InfoUniversidad!Y43</f>
        <v>0</v>
      </c>
      <c r="Z43" s="78">
        <f>InfoUniversidad!Z43</f>
        <v>0</v>
      </c>
      <c r="AA43" s="78">
        <f>InfoUniversidad!AA43</f>
        <v>0</v>
      </c>
      <c r="AB43" s="78">
        <f>InfoUniversidad!AB43</f>
        <v>0</v>
      </c>
      <c r="AC43" s="78">
        <f>InfoUniversidad!AC43</f>
        <v>1</v>
      </c>
      <c r="AD43" s="78">
        <f>InfoUniversidad!AD43</f>
        <v>0</v>
      </c>
      <c r="AE43" s="78">
        <f>InfoUniversidad!AE43</f>
        <v>1</v>
      </c>
      <c r="AF43" s="78">
        <f>InfoUniversidad!AF43</f>
        <v>0</v>
      </c>
      <c r="AG43" s="78">
        <f>InfoUniversidad!AG43</f>
        <v>0</v>
      </c>
      <c r="AH43" s="78">
        <f>InfoUniversidad!AH43</f>
        <v>0</v>
      </c>
      <c r="AI43" s="78">
        <f>InfoUniversidad!AI43</f>
        <v>0</v>
      </c>
      <c r="AJ43" s="78">
        <f>InfoUniversidad!AJ43</f>
        <v>0</v>
      </c>
      <c r="AK43" s="78">
        <f>InfoUniversidad!AK43</f>
        <v>0</v>
      </c>
      <c r="AL43" s="78">
        <f>InfoUniversidad!AL43</f>
        <v>0</v>
      </c>
      <c r="AM43" s="78">
        <f>InfoUniversidad!AM43</f>
        <v>0</v>
      </c>
      <c r="AN43" s="78">
        <f>InfoUniversidad!AN43</f>
        <v>0</v>
      </c>
      <c r="AO43" s="78">
        <f>InfoUniversidad!AO43</f>
        <v>0</v>
      </c>
      <c r="AP43" s="78">
        <f>InfoUniversidad!AP43</f>
        <v>0</v>
      </c>
      <c r="AQ43" s="78">
        <f>InfoUniversidad!AQ43</f>
        <v>0</v>
      </c>
      <c r="AR43" s="78">
        <f>InfoUniversidad!AR43</f>
        <v>1</v>
      </c>
      <c r="AS43" s="78">
        <f>InfoUniversidad!AS43</f>
        <v>1</v>
      </c>
      <c r="AT43" s="78">
        <f>InfoUniversidad!AT43</f>
        <v>0</v>
      </c>
      <c r="AU43" s="78">
        <f>InfoUniversidad!AU43</f>
        <v>0</v>
      </c>
      <c r="AV43" s="78">
        <f>InfoUniversidad!AV43</f>
        <v>0</v>
      </c>
      <c r="AW43" s="78">
        <f>InfoUniversidad!AW43</f>
        <v>0</v>
      </c>
      <c r="AX43" s="78">
        <f>InfoUniversidad!AX43</f>
        <v>0</v>
      </c>
      <c r="AY43" s="78">
        <f>InfoUniversidad!AY43</f>
        <v>0</v>
      </c>
      <c r="AZ43" s="78">
        <f>InfoUniversidad!AZ43</f>
        <v>0</v>
      </c>
      <c r="BA43" s="78">
        <f>InfoUniversidad!BA43</f>
        <v>0</v>
      </c>
      <c r="BB43" s="78">
        <f>InfoUniversidad!BB43</f>
        <v>0</v>
      </c>
      <c r="BC43" s="78">
        <f>InfoUniversidad!BC43</f>
        <v>0</v>
      </c>
      <c r="BD43" s="78">
        <f>InfoUniversidad!BD43</f>
        <v>0</v>
      </c>
      <c r="BE43" s="78">
        <f>InfoUniversidad!BE43</f>
        <v>0</v>
      </c>
      <c r="BF43" s="78">
        <f>InfoUniversidad!BF43</f>
        <v>0</v>
      </c>
      <c r="BG43" s="78">
        <f>InfoUniversidad!BG43</f>
        <v>0</v>
      </c>
      <c r="BH43" s="78">
        <f>InfoUniversidad!BH43</f>
        <v>0</v>
      </c>
      <c r="BI43" s="78">
        <f>InfoUniversidad!BI43</f>
        <v>0</v>
      </c>
      <c r="BJ43" s="78">
        <f>InfoUniversidad!BJ43</f>
        <v>0</v>
      </c>
      <c r="BK43" s="78">
        <f>InfoUniversidad!BK43</f>
        <v>0</v>
      </c>
      <c r="BL43" s="78">
        <f>InfoUniversidad!BL43</f>
        <v>0</v>
      </c>
      <c r="BM43" s="78">
        <f>InfoUniversidad!BM43</f>
        <v>0</v>
      </c>
      <c r="BN43" s="78">
        <f>InfoUniversidad!BN43</f>
        <v>0</v>
      </c>
      <c r="BO43" s="78">
        <f>InfoUniversidad!BO43</f>
        <v>0</v>
      </c>
      <c r="BP43" s="78">
        <f>InfoUniversidad!BP43</f>
        <v>0</v>
      </c>
      <c r="BQ43" s="78">
        <f>InfoUniversidad!BQ43</f>
        <v>0</v>
      </c>
      <c r="BR43" s="78">
        <f>InfoUniversidad!BR43</f>
        <v>0</v>
      </c>
      <c r="BS43" s="78">
        <f>InfoUniversidad!BS43</f>
        <v>0</v>
      </c>
      <c r="BT43" s="78">
        <f>InfoUniversidad!BT43</f>
        <v>0</v>
      </c>
      <c r="BU43" s="78">
        <f>InfoUniversidad!BU43</f>
        <v>0</v>
      </c>
      <c r="BV43" s="78">
        <f>InfoUniversidad!BV43</f>
        <v>0</v>
      </c>
      <c r="BW43" s="78">
        <f>InfoUniversidad!BW43</f>
        <v>0</v>
      </c>
      <c r="BX43" s="78">
        <f>InfoUniversidad!BX43</f>
        <v>0</v>
      </c>
      <c r="BY43" s="78">
        <f>InfoUniversidad!BY43</f>
        <v>0</v>
      </c>
      <c r="BZ43" s="78">
        <f>InfoUniversidad!BZ43</f>
        <v>0</v>
      </c>
      <c r="CA43" s="78">
        <f>InfoUniversidad!CA43</f>
        <v>0</v>
      </c>
      <c r="CB43" s="78">
        <f>InfoUniversidad!CB43</f>
        <v>0</v>
      </c>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9.xml><?xml version="1.0" encoding="utf-8"?>
<worksheet xmlns="http://schemas.openxmlformats.org/spreadsheetml/2006/main" xmlns:r="http://schemas.openxmlformats.org/officeDocument/2006/relationships">
  <dimension ref="B2:CG82"/>
  <sheetViews>
    <sheetView workbookViewId="0" topLeftCell="BR16">
      <selection activeCell="CF31" sqref="CF31"/>
    </sheetView>
  </sheetViews>
  <sheetFormatPr defaultColWidth="12.57421875" defaultRowHeight="12.75"/>
  <cols>
    <col min="1" max="1" width="11.57421875" style="0" customWidth="1"/>
    <col min="2" max="2" width="18.57421875" style="0" customWidth="1"/>
    <col min="3" max="3" width="21.7109375" style="0" customWidth="1"/>
    <col min="4" max="4" width="54.421875" style="0" customWidth="1"/>
    <col min="5" max="16384" width="11.57421875" style="0" customWidth="1"/>
  </cols>
  <sheetData>
    <row r="2" spans="2:12" ht="12.75">
      <c r="B2" s="7" t="s">
        <v>385</v>
      </c>
      <c r="C2" s="7"/>
      <c r="D2" s="7"/>
      <c r="E2" s="7"/>
      <c r="F2" s="7"/>
      <c r="G2" s="7"/>
      <c r="H2" s="7"/>
      <c r="I2" s="7"/>
      <c r="J2" s="7"/>
      <c r="K2" s="7"/>
      <c r="L2" s="7"/>
    </row>
    <row r="3" spans="2:12" ht="12.75">
      <c r="B3" s="8" t="s">
        <v>386</v>
      </c>
      <c r="C3" s="8"/>
      <c r="D3" s="8"/>
      <c r="E3" s="8"/>
      <c r="F3" s="8"/>
      <c r="G3" s="8"/>
      <c r="H3" s="8"/>
      <c r="I3" s="8"/>
      <c r="J3" s="8"/>
      <c r="K3" s="8"/>
      <c r="L3" s="8"/>
    </row>
    <row r="5" spans="5:80" ht="12.75">
      <c r="E5" s="10" t="str">
        <f>ListadoUniversidades!$C$6</f>
        <v>UA</v>
      </c>
      <c r="F5" s="10" t="str">
        <f>ListadoUniversidades!$C$7</f>
        <v>UAB</v>
      </c>
      <c r="G5" s="69" t="str">
        <f>ListadoUniversidades!$C$8</f>
        <v>UAH</v>
      </c>
      <c r="H5" s="69" t="str">
        <f>ListadoUniversidades!$C$9</f>
        <v>UAL</v>
      </c>
      <c r="I5" s="69" t="str">
        <f>ListadoUniversidades!$C$10</f>
        <v>UAM</v>
      </c>
      <c r="J5" s="69" t="str">
        <f>ListadoUniversidades!$C$11</f>
        <v>UAO</v>
      </c>
      <c r="K5" s="69" t="str">
        <f>ListadoUniversidades!$C$12</f>
        <v>UAX</v>
      </c>
      <c r="L5" s="69" t="str">
        <f>ListadoUniversidades!$C$13</f>
        <v>UB</v>
      </c>
      <c r="M5" s="10" t="str">
        <f>ListadoUniversidades!$C$14</f>
        <v>UBU</v>
      </c>
      <c r="N5" s="69" t="str">
        <f>ListadoUniversidades!$C$15</f>
        <v>UC</v>
      </c>
      <c r="O5" s="69" t="str">
        <f>ListadoUniversidades!$C$16</f>
        <v>UC3M</v>
      </c>
      <c r="P5" s="69" t="str">
        <f>ListadoUniversidades!$C$17</f>
        <v>UCA</v>
      </c>
      <c r="Q5" s="69" t="str">
        <f>ListadoUniversidades!$C$18</f>
        <v>UCAM</v>
      </c>
      <c r="R5" s="69" t="str">
        <f>ListadoUniversidades!$C$19</f>
        <v>UCAV</v>
      </c>
      <c r="S5" s="69" t="str">
        <f>ListadoUniversidades!$C$20</f>
        <v>CEU-USP</v>
      </c>
      <c r="T5" s="69" t="str">
        <f>ListadoUniversidades!$C$21</f>
        <v>UCHCEU</v>
      </c>
      <c r="U5" s="69" t="str">
        <f>ListadoUniversidades!$C$22</f>
        <v>UCJC</v>
      </c>
      <c r="V5" s="69" t="str">
        <f>ListadoUniversidades!$C$23</f>
        <v>UCLM</v>
      </c>
      <c r="W5" s="69" t="str">
        <f>ListadoUniversidades!$C$24</f>
        <v>UCM</v>
      </c>
      <c r="X5" s="69" t="str">
        <f>ListadoUniversidades!$C$25</f>
        <v>UCO</v>
      </c>
      <c r="Y5" s="69" t="str">
        <f>ListadoUniversidades!$C$26</f>
        <v>UCV</v>
      </c>
      <c r="Z5" s="69" t="str">
        <f>ListadoUniversidades!$C$27</f>
        <v>UDC</v>
      </c>
      <c r="AA5" s="69" t="str">
        <f>ListadoUniversidades!$C$28</f>
        <v>UDEUSTO</v>
      </c>
      <c r="AB5" s="69" t="str">
        <f>ListadoUniversidades!$C$29</f>
        <v>UDG</v>
      </c>
      <c r="AC5" s="69" t="str">
        <f>ListadoUniversidades!$C$30</f>
        <v>UDIMA</v>
      </c>
      <c r="AD5" s="69" t="str">
        <f>ListadoUniversidades!$C$31</f>
        <v>UDL</v>
      </c>
      <c r="AE5" s="69" t="str">
        <f>ListadoUniversidades!$C$32</f>
        <v>EHU</v>
      </c>
      <c r="AF5" s="69" t="str">
        <f>ListadoUniversidades!$C$33</f>
        <v>UEM</v>
      </c>
      <c r="AG5" s="69" t="str">
        <f>ListadoUniversidades!$C$34</f>
        <v>UEMC</v>
      </c>
      <c r="AH5" s="69" t="str">
        <f>ListadoUniversidades!$C$35</f>
        <v>UEX</v>
      </c>
      <c r="AI5" s="69" t="str">
        <f>ListadoUniversidades!$C$36</f>
        <v>UFV</v>
      </c>
      <c r="AJ5" s="69" t="str">
        <f>ListadoUniversidades!$C$37</f>
        <v>UGR</v>
      </c>
      <c r="AK5" s="69" t="str">
        <f>ListadoUniversidades!$C$38</f>
        <v>UHU</v>
      </c>
      <c r="AL5" s="69" t="str">
        <f>ListadoUniversidades!$C$39</f>
        <v>UIB</v>
      </c>
      <c r="AM5" s="69" t="str">
        <f>ListadoUniversidades!$C$40</f>
        <v>UIC</v>
      </c>
      <c r="AN5" s="69" t="str">
        <f>ListadoUniversidades!$C$41</f>
        <v>IE</v>
      </c>
      <c r="AO5" s="69" t="str">
        <f>ListadoUniversidades!$C$42</f>
        <v>UIMP</v>
      </c>
      <c r="AP5" s="69" t="str">
        <f>ListadoUniversidades!$C$43</f>
        <v>UJA</v>
      </c>
      <c r="AQ5" s="69" t="str">
        <f>ListadoUniversidades!$C$44</f>
        <v>UJI</v>
      </c>
      <c r="AR5" s="69" t="str">
        <f>ListadoUniversidades!$C$45</f>
        <v>ULL</v>
      </c>
      <c r="AS5" s="69" t="str">
        <f>ListadoUniversidades!$C$46</f>
        <v>ULPGC</v>
      </c>
      <c r="AT5" s="69" t="str">
        <f>ListadoUniversidades!$C$47</f>
        <v>UMA</v>
      </c>
      <c r="AU5" s="69" t="str">
        <f>ListadoUniversidades!$C$48</f>
        <v>MU</v>
      </c>
      <c r="AV5" s="69" t="str">
        <f>ListadoUniversidades!$C$49</f>
        <v>UM</v>
      </c>
      <c r="AW5" s="69" t="str">
        <f>ListadoUniversidades!$C$50</f>
        <v>UMH</v>
      </c>
      <c r="AX5" s="69" t="str">
        <f>ListadoUniversidades!$C$51</f>
        <v>UNEBRIJA</v>
      </c>
      <c r="AY5" s="69" t="str">
        <f>ListadoUniversidades!$C$52</f>
        <v>UNIRIOJA</v>
      </c>
      <c r="AZ5" s="69" t="str">
        <f>ListadoUniversidades!$C$53</f>
        <v>UNAV</v>
      </c>
      <c r="BA5" s="69" t="str">
        <f>ListadoUniversidades!$C$54</f>
        <v>UNED</v>
      </c>
      <c r="BB5" s="69" t="str">
        <f>ListadoUniversidades!$C$55</f>
        <v>UNIA</v>
      </c>
      <c r="BC5" s="69" t="str">
        <f>ListadoUniversidades!$C$56</f>
        <v>UNILEON</v>
      </c>
      <c r="BD5" s="69" t="str">
        <f>ListadoUniversidades!$C$57</f>
        <v>UNIR</v>
      </c>
      <c r="BE5" s="69" t="str">
        <f>ListadoUniversidades!$C$58</f>
        <v>UNIOVI</v>
      </c>
      <c r="BF5" s="69" t="str">
        <f>ListadoUniversidades!$C$59</f>
        <v>UOC</v>
      </c>
      <c r="BG5" s="69" t="str">
        <f>ListadoUniversidades!$C$60</f>
        <v>UPC</v>
      </c>
      <c r="BH5" s="69" t="str">
        <f>ListadoUniversidades!$C$61</f>
        <v>UPCOMILLAS</v>
      </c>
      <c r="BI5" s="69" t="str">
        <f>ListadoUniversidades!$C$62</f>
        <v>UPCT</v>
      </c>
      <c r="BJ5" s="69" t="str">
        <f>ListadoUniversidades!$C$63</f>
        <v>UPF</v>
      </c>
      <c r="BK5" s="69" t="str">
        <f>ListadoUniversidades!$C$64</f>
        <v>UPM</v>
      </c>
      <c r="BL5" s="69" t="str">
        <f>ListadoUniversidades!$C$65</f>
        <v>UPNA</v>
      </c>
      <c r="BM5" s="69" t="str">
        <f>ListadoUniversidades!$C$66</f>
        <v>UPSA</v>
      </c>
      <c r="BN5" s="69" t="str">
        <f>ListadoUniversidades!$C$67</f>
        <v>UPO</v>
      </c>
      <c r="BO5" s="69" t="str">
        <f>ListadoUniversidades!$C$68</f>
        <v>UPV</v>
      </c>
      <c r="BP5" s="69" t="str">
        <f>ListadoUniversidades!$C$69</f>
        <v>URJC</v>
      </c>
      <c r="BQ5" s="69" t="str">
        <f>ListadoUniversidades!$C$70</f>
        <v>URL</v>
      </c>
      <c r="BR5" s="69" t="str">
        <f>ListadoUniversidades!$C$71</f>
        <v>URV</v>
      </c>
      <c r="BS5" s="69" t="str">
        <f>ListadoUniversidades!$C$72</f>
        <v>US</v>
      </c>
      <c r="BT5" s="69" t="str">
        <f>ListadoUniversidades!$C$73</f>
        <v>USAL</v>
      </c>
      <c r="BU5" s="69" t="str">
        <f>ListadoUniversidades!$C$74</f>
        <v>USC</v>
      </c>
      <c r="BV5" s="69" t="str">
        <f>ListadoUniversidades!$C$75</f>
        <v>USJ</v>
      </c>
      <c r="BW5" s="69" t="str">
        <f>ListadoUniversidades!$C$76</f>
        <v>UV (Valencia)</v>
      </c>
      <c r="BX5" s="69" t="str">
        <f>ListadoUniversidades!$C$77</f>
        <v>UV</v>
      </c>
      <c r="BY5" s="69" t="str">
        <f>ListadoUniversidades!$C$78</f>
        <v>UVA (Valladolid)</v>
      </c>
      <c r="BZ5" s="69" t="str">
        <f>ListadoUniversidades!$C$79</f>
        <v>UVIC</v>
      </c>
      <c r="CA5" s="69" t="str">
        <f>ListadoUniversidades!$C$80</f>
        <v>VIU</v>
      </c>
      <c r="CB5" s="69" t="str">
        <f>ListadoUniversidades!$C$81</f>
        <v>UZ</v>
      </c>
    </row>
    <row r="6" spans="2:84" ht="12.75">
      <c r="B6" s="79" t="str">
        <f>Pesos!B7</f>
        <v>Dimensión</v>
      </c>
      <c r="C6" s="80" t="str">
        <f>Pesos!C7</f>
        <v>Criterio específico</v>
      </c>
      <c r="D6" s="81" t="str">
        <f>Pesos!D7</f>
        <v>Indicador</v>
      </c>
      <c r="CE6" s="82" t="s">
        <v>387</v>
      </c>
      <c r="CF6" s="83"/>
    </row>
    <row r="7" spans="2:85" ht="12.75">
      <c r="B7" s="84" t="str">
        <f>Pesos!B8</f>
        <v>Producción</v>
      </c>
      <c r="C7" s="85" t="str">
        <f>Pesos!C8</f>
        <v>Uso OCW</v>
      </c>
      <c r="D7" s="86" t="str">
        <f>Pesos!D8</f>
        <v>¿Tienen sección de OpenCourseWare para ofrecer material docente?</v>
      </c>
      <c r="E7" s="77">
        <f>PuntuacionZ!E7*Pesos!$H8</f>
        <v>4.482908909781457</v>
      </c>
      <c r="F7" s="77">
        <f>PuntuacionZ!F7*Pesos!$H8</f>
        <v>4.482908909781457</v>
      </c>
      <c r="G7" s="77">
        <f>PuntuacionZ!G7*Pesos!$H8</f>
        <v>0</v>
      </c>
      <c r="H7" s="77">
        <f>PuntuacionZ!H7*Pesos!$H8</f>
        <v>0</v>
      </c>
      <c r="I7" s="77">
        <f>PuntuacionZ!I7*Pesos!$H8</f>
        <v>4.482908909781457</v>
      </c>
      <c r="J7" s="77">
        <f>PuntuacionZ!J7*Pesos!$H8</f>
        <v>0</v>
      </c>
      <c r="K7" s="77">
        <f>PuntuacionZ!K7*Pesos!$H8</f>
        <v>0</v>
      </c>
      <c r="L7" s="77">
        <f>PuntuacionZ!L7*Pesos!$H8</f>
        <v>0</v>
      </c>
      <c r="M7" s="77">
        <f>PuntuacionZ!M7*Pesos!$H8</f>
        <v>0</v>
      </c>
      <c r="N7" s="77">
        <f>PuntuacionZ!N7*Pesos!$H8</f>
        <v>4.482908909781457</v>
      </c>
      <c r="O7" s="77">
        <f>PuntuacionZ!O7*Pesos!$H8</f>
        <v>4.482908909781457</v>
      </c>
      <c r="P7" s="77">
        <f>PuntuacionZ!P7*Pesos!$H8</f>
        <v>4.482908909781457</v>
      </c>
      <c r="Q7" s="77">
        <f>PuntuacionZ!Q7*Pesos!$H8</f>
        <v>0</v>
      </c>
      <c r="R7" s="77">
        <f>PuntuacionZ!R7*Pesos!$H8</f>
        <v>0</v>
      </c>
      <c r="S7" s="77">
        <f>PuntuacionZ!S7*Pesos!$H8</f>
        <v>4.482908909781457</v>
      </c>
      <c r="T7" s="77">
        <f>PuntuacionZ!T7*Pesos!$H8</f>
        <v>0</v>
      </c>
      <c r="U7" s="77">
        <f>PuntuacionZ!U7*Pesos!$H8</f>
        <v>0</v>
      </c>
      <c r="V7" s="77">
        <f>PuntuacionZ!V7*Pesos!$H8</f>
        <v>0</v>
      </c>
      <c r="W7" s="77">
        <f>PuntuacionZ!W7*Pesos!$H8</f>
        <v>4.482908909781457</v>
      </c>
      <c r="X7" s="77">
        <f>PuntuacionZ!X7*Pesos!$H8</f>
        <v>0</v>
      </c>
      <c r="Y7" s="77">
        <f>PuntuacionZ!Y7*Pesos!$H8</f>
        <v>0</v>
      </c>
      <c r="Z7" s="77">
        <f>PuntuacionZ!Z7*Pesos!$H8</f>
        <v>0</v>
      </c>
      <c r="AA7" s="77">
        <f>PuntuacionZ!AA7*Pesos!$H8</f>
        <v>0</v>
      </c>
      <c r="AB7" s="77">
        <f>PuntuacionZ!AB7*Pesos!$H8</f>
        <v>4.482908909781457</v>
      </c>
      <c r="AC7" s="77">
        <f>PuntuacionZ!AC7*Pesos!$H8</f>
        <v>0</v>
      </c>
      <c r="AD7" s="77">
        <f>PuntuacionZ!AD7*Pesos!$H8</f>
        <v>4.482908909781457</v>
      </c>
      <c r="AE7" s="77">
        <f>PuntuacionZ!AE7*Pesos!$H8</f>
        <v>4.482908909781457</v>
      </c>
      <c r="AF7" s="77">
        <f>PuntuacionZ!AF7*Pesos!$H8</f>
        <v>0</v>
      </c>
      <c r="AG7" s="77">
        <f>PuntuacionZ!AG7*Pesos!$H8</f>
        <v>0</v>
      </c>
      <c r="AH7" s="77">
        <f>PuntuacionZ!AH7*Pesos!$H8</f>
        <v>4.482908909781457</v>
      </c>
      <c r="AI7" s="77">
        <f>PuntuacionZ!AI7*Pesos!$H8</f>
        <v>4.482908909781457</v>
      </c>
      <c r="AJ7" s="77">
        <f>PuntuacionZ!AJ7*Pesos!$H8</f>
        <v>4.482908909781457</v>
      </c>
      <c r="AK7" s="77">
        <f>PuntuacionZ!AK7*Pesos!$H8</f>
        <v>4.482908909781457</v>
      </c>
      <c r="AL7" s="77">
        <f>PuntuacionZ!AL7*Pesos!$H8</f>
        <v>4.482908909781457</v>
      </c>
      <c r="AM7" s="77">
        <f>PuntuacionZ!AM7*Pesos!$H8</f>
        <v>0</v>
      </c>
      <c r="AN7" s="77">
        <f>PuntuacionZ!AN7*Pesos!$H8</f>
        <v>4.482908909781457</v>
      </c>
      <c r="AO7" s="77">
        <f>PuntuacionZ!AO7*Pesos!$H8</f>
        <v>0</v>
      </c>
      <c r="AP7" s="77">
        <f>PuntuacionZ!AP7*Pesos!$H8</f>
        <v>4.482908909781457</v>
      </c>
      <c r="AQ7" s="77">
        <f>PuntuacionZ!AQ7*Pesos!$H8</f>
        <v>4.482908909781457</v>
      </c>
      <c r="AR7" s="77">
        <f>PuntuacionZ!AR7*Pesos!$H8</f>
        <v>4.482908909781457</v>
      </c>
      <c r="AS7" s="77">
        <f>PuntuacionZ!AS7*Pesos!$H8</f>
        <v>4.482908909781457</v>
      </c>
      <c r="AT7" s="77">
        <f>PuntuacionZ!AT7*Pesos!$H8</f>
        <v>4.482908909781457</v>
      </c>
      <c r="AU7" s="77">
        <f>PuntuacionZ!AU7*Pesos!$H8</f>
        <v>0</v>
      </c>
      <c r="AV7" s="77">
        <f>PuntuacionZ!AV7*Pesos!$H8</f>
        <v>4.482908909781457</v>
      </c>
      <c r="AW7" s="77">
        <f>PuntuacionZ!AW7*Pesos!$H8</f>
        <v>0</v>
      </c>
      <c r="AX7" s="77">
        <f>PuntuacionZ!AX7*Pesos!$H8</f>
        <v>0</v>
      </c>
      <c r="AY7" s="77">
        <f>PuntuacionZ!AY7*Pesos!$H8</f>
        <v>0</v>
      </c>
      <c r="AZ7" s="77">
        <f>PuntuacionZ!AZ7*Pesos!$H8</f>
        <v>4.482908909781457</v>
      </c>
      <c r="BA7" s="77">
        <f>PuntuacionZ!BA7*Pesos!$H8</f>
        <v>4.482908909781457</v>
      </c>
      <c r="BB7" s="77">
        <f>PuntuacionZ!BB7*Pesos!$H8</f>
        <v>4.482908909781457</v>
      </c>
      <c r="BC7" s="77">
        <f>PuntuacionZ!BC7*Pesos!$H8</f>
        <v>0</v>
      </c>
      <c r="BD7" s="77">
        <f>PuntuacionZ!BD7*Pesos!$H8</f>
        <v>0</v>
      </c>
      <c r="BE7" s="77">
        <f>PuntuacionZ!BE7*Pesos!$H8</f>
        <v>4.482908909781457</v>
      </c>
      <c r="BF7" s="77">
        <f>PuntuacionZ!BF7*Pesos!$H8</f>
        <v>4.482908909781457</v>
      </c>
      <c r="BG7" s="77">
        <f>PuntuacionZ!BG7*Pesos!$H8</f>
        <v>4.482908909781457</v>
      </c>
      <c r="BH7" s="77">
        <f>PuntuacionZ!BH7*Pesos!$H8</f>
        <v>0</v>
      </c>
      <c r="BI7" s="77">
        <f>PuntuacionZ!BI7*Pesos!$H8</f>
        <v>4.482908909781457</v>
      </c>
      <c r="BJ7" s="77">
        <f>PuntuacionZ!BJ7*Pesos!$H8</f>
        <v>0</v>
      </c>
      <c r="BK7" s="77">
        <f>PuntuacionZ!BK7*Pesos!$H8</f>
        <v>4.482908909781457</v>
      </c>
      <c r="BL7" s="77">
        <f>PuntuacionZ!BL7*Pesos!$H8</f>
        <v>4.482908909781457</v>
      </c>
      <c r="BM7" s="77">
        <f>PuntuacionZ!BM7*Pesos!$H8</f>
        <v>0</v>
      </c>
      <c r="BN7" s="77">
        <f>PuntuacionZ!BN7*Pesos!$H8</f>
        <v>0</v>
      </c>
      <c r="BO7" s="77">
        <f>PuntuacionZ!BO7*Pesos!$H8</f>
        <v>4.482908909781457</v>
      </c>
      <c r="BP7" s="77">
        <f>PuntuacionZ!BP7*Pesos!$H8</f>
        <v>4.482908909781457</v>
      </c>
      <c r="BQ7" s="77">
        <f>PuntuacionZ!BQ7*Pesos!$H8</f>
        <v>0</v>
      </c>
      <c r="BR7" s="77">
        <f>PuntuacionZ!BR7*Pesos!$H8</f>
        <v>0</v>
      </c>
      <c r="BS7" s="77">
        <f>PuntuacionZ!BS7*Pesos!$H8</f>
        <v>4.482908909781457</v>
      </c>
      <c r="BT7" s="77">
        <f>PuntuacionZ!BT7*Pesos!$H8</f>
        <v>4.482908909781457</v>
      </c>
      <c r="BU7" s="77">
        <f>PuntuacionZ!BU7*Pesos!$H8</f>
        <v>4.482908909781457</v>
      </c>
      <c r="BV7" s="77">
        <f>PuntuacionZ!BV7*Pesos!$H8</f>
        <v>0</v>
      </c>
      <c r="BW7" s="77">
        <f>PuntuacionZ!BW7*Pesos!$H8</f>
        <v>4.482908909781457</v>
      </c>
      <c r="BX7" s="77">
        <f>PuntuacionZ!BX7*Pesos!$H8</f>
        <v>0</v>
      </c>
      <c r="BY7" s="77">
        <f>PuntuacionZ!BY7*Pesos!$H8</f>
        <v>4.482908909781457</v>
      </c>
      <c r="BZ7" s="77">
        <f>PuntuacionZ!BZ7*Pesos!$H8</f>
        <v>0</v>
      </c>
      <c r="CA7" s="77">
        <f>PuntuacionZ!CA7*Pesos!$H8</f>
        <v>0</v>
      </c>
      <c r="CB7" s="77">
        <f>PuntuacionZ!CB7*Pesos!$H8</f>
        <v>4.482908909781457</v>
      </c>
      <c r="CE7" s="87">
        <f>100*AJ$48/$D$52</f>
        <v>100</v>
      </c>
      <c r="CF7" s="88" t="str">
        <f>ListadoUniversidades!$C$37</f>
        <v>UGR</v>
      </c>
      <c r="CG7" s="89" t="s">
        <v>388</v>
      </c>
    </row>
    <row r="8" spans="2:85" ht="12.75">
      <c r="B8" s="90">
        <f>Pesos!B9</f>
        <v>0</v>
      </c>
      <c r="C8" s="91" t="str">
        <f>Pesos!C9</f>
        <v>Participación CuSL</v>
      </c>
      <c r="D8" s="92" t="str">
        <f>Pesos!D9</f>
        <v>Número de alumnos inscritos en el VI Concurso Universitario de Software Libre (presente año académico)</v>
      </c>
      <c r="E8" s="77">
        <f>PuntuacionZ!E8*Pesos!$H9</f>
        <v>-0.2638198000188219</v>
      </c>
      <c r="F8" s="77">
        <f>PuntuacionZ!F8*Pesos!$H9</f>
        <v>-0.2638198000188219</v>
      </c>
      <c r="G8" s="77">
        <f>PuntuacionZ!G8*Pesos!$H9</f>
        <v>-0.2638198000188219</v>
      </c>
      <c r="H8" s="77">
        <f>PuntuacionZ!H8*Pesos!$H9</f>
        <v>0.7255044500517605</v>
      </c>
      <c r="I8" s="77">
        <f>PuntuacionZ!I8*Pesos!$H9</f>
        <v>-1.2531440500894042</v>
      </c>
      <c r="J8" s="77">
        <f>PuntuacionZ!J8*Pesos!$H9</f>
        <v>-1.2531440500894042</v>
      </c>
      <c r="K8" s="77">
        <f>PuntuacionZ!K8*Pesos!$H9</f>
        <v>-1.2531440500894042</v>
      </c>
      <c r="L8" s="77">
        <f>PuntuacionZ!L8*Pesos!$H9</f>
        <v>-1.2531440500894042</v>
      </c>
      <c r="M8" s="77">
        <f>PuntuacionZ!M8*Pesos!$H9</f>
        <v>-1.2531440500894042</v>
      </c>
      <c r="N8" s="77">
        <f>PuntuacionZ!N8*Pesos!$H9</f>
        <v>-1.2531440500894042</v>
      </c>
      <c r="O8" s="77">
        <f>PuntuacionZ!O8*Pesos!$H9</f>
        <v>-1.2531440500894042</v>
      </c>
      <c r="P8" s="77">
        <f>PuntuacionZ!P8*Pesos!$H9</f>
        <v>11.608071200828167</v>
      </c>
      <c r="Q8" s="77">
        <f>PuntuacionZ!Q8*Pesos!$H9</f>
        <v>-1.2531440500894042</v>
      </c>
      <c r="R8" s="77">
        <f>PuntuacionZ!R8*Pesos!$H9</f>
        <v>-1.2531440500894042</v>
      </c>
      <c r="S8" s="77">
        <f>PuntuacionZ!S8*Pesos!$H9</f>
        <v>-1.2531440500894042</v>
      </c>
      <c r="T8" s="77">
        <f>PuntuacionZ!T8*Pesos!$H9</f>
        <v>-1.2531440500894042</v>
      </c>
      <c r="U8" s="77">
        <f>PuntuacionZ!U8*Pesos!$H9</f>
        <v>-1.2531440500894042</v>
      </c>
      <c r="V8" s="77">
        <f>PuntuacionZ!V8*Pesos!$H9</f>
        <v>13.586719700969331</v>
      </c>
      <c r="W8" s="77">
        <f>PuntuacionZ!W8*Pesos!$H9</f>
        <v>-1.2531440500894042</v>
      </c>
      <c r="X8" s="77">
        <f>PuntuacionZ!X8*Pesos!$H9</f>
        <v>-1.2531440500894042</v>
      </c>
      <c r="Y8" s="77">
        <f>PuntuacionZ!Y8*Pesos!$H9</f>
        <v>-1.2531440500894042</v>
      </c>
      <c r="Z8" s="77">
        <f>PuntuacionZ!Z8*Pesos!$H9</f>
        <v>-0.2638198000188219</v>
      </c>
      <c r="AA8" s="77">
        <f>PuntuacionZ!AA8*Pesos!$H9</f>
        <v>-1.2531440500894042</v>
      </c>
      <c r="AB8" s="77">
        <f>PuntuacionZ!AB8*Pesos!$H9</f>
        <v>-1.2531440500894042</v>
      </c>
      <c r="AC8" s="77">
        <f>PuntuacionZ!AC8*Pesos!$H9</f>
        <v>-1.2531440500894042</v>
      </c>
      <c r="AD8" s="77">
        <f>PuntuacionZ!AD8*Pesos!$H9</f>
        <v>-1.2531440500894042</v>
      </c>
      <c r="AE8" s="77">
        <f>PuntuacionZ!AE8*Pesos!$H9</f>
        <v>-1.2531440500894042</v>
      </c>
      <c r="AF8" s="77">
        <f>PuntuacionZ!AF8*Pesos!$H9</f>
        <v>-1.2531440500894042</v>
      </c>
      <c r="AG8" s="77">
        <f>PuntuacionZ!AG8*Pesos!$H9</f>
        <v>-1.2531440500894042</v>
      </c>
      <c r="AH8" s="77">
        <f>PuntuacionZ!AH8*Pesos!$H9</f>
        <v>1.7148287001223426</v>
      </c>
      <c r="AI8" s="77">
        <f>PuntuacionZ!AI8*Pesos!$H9</f>
        <v>-1.2531440500894042</v>
      </c>
      <c r="AJ8" s="77">
        <f>PuntuacionZ!AJ8*Pesos!$H9</f>
        <v>15.565368201110495</v>
      </c>
      <c r="AK8" s="77">
        <f>PuntuacionZ!AK8*Pesos!$H9</f>
        <v>0.7255044500517605</v>
      </c>
      <c r="AL8" s="77">
        <f>PuntuacionZ!AL8*Pesos!$H9</f>
        <v>-1.2531440500894042</v>
      </c>
      <c r="AM8" s="77">
        <f>PuntuacionZ!AM8*Pesos!$H9</f>
        <v>-1.2531440500894042</v>
      </c>
      <c r="AN8" s="77">
        <f>PuntuacionZ!AN8*Pesos!$H9</f>
        <v>-1.2531440500894042</v>
      </c>
      <c r="AO8" s="77">
        <f>PuntuacionZ!AO8*Pesos!$H9</f>
        <v>-1.2531440500894042</v>
      </c>
      <c r="AP8" s="77">
        <f>PuntuacionZ!AP8*Pesos!$H9</f>
        <v>-1.2531440500894042</v>
      </c>
      <c r="AQ8" s="77">
        <f>PuntuacionZ!AQ8*Pesos!$H9</f>
        <v>-1.2531440500894042</v>
      </c>
      <c r="AR8" s="77">
        <f>PuntuacionZ!AR8*Pesos!$H9</f>
        <v>3.6934772002635072</v>
      </c>
      <c r="AS8" s="77">
        <f>PuntuacionZ!AS8*Pesos!$H9</f>
        <v>-1.2531440500894042</v>
      </c>
      <c r="AT8" s="77">
        <f>PuntuacionZ!AT8*Pesos!$H9</f>
        <v>1.7148287001223426</v>
      </c>
      <c r="AU8" s="77">
        <f>PuntuacionZ!AU8*Pesos!$H9</f>
        <v>-1.2531440500894042</v>
      </c>
      <c r="AV8" s="77">
        <f>PuntuacionZ!AV8*Pesos!$H9</f>
        <v>-0.2638198000188219</v>
      </c>
      <c r="AW8" s="77">
        <f>PuntuacionZ!AW8*Pesos!$H9</f>
        <v>-1.2531440500894042</v>
      </c>
      <c r="AX8" s="77">
        <f>PuntuacionZ!AX8*Pesos!$H9</f>
        <v>-1.2531440500894042</v>
      </c>
      <c r="AY8" s="77">
        <f>PuntuacionZ!AY8*Pesos!$H9</f>
        <v>-1.2531440500894042</v>
      </c>
      <c r="AZ8" s="77">
        <f>PuntuacionZ!AZ8*Pesos!$H9</f>
        <v>-1.2531440500894042</v>
      </c>
      <c r="BA8" s="77">
        <f>PuntuacionZ!BA8*Pesos!$H9</f>
        <v>3.6934772002635072</v>
      </c>
      <c r="BB8" s="77">
        <f>PuntuacionZ!BB8*Pesos!$H9</f>
        <v>-1.2531440500894042</v>
      </c>
      <c r="BC8" s="77">
        <f>PuntuacionZ!BC8*Pesos!$H9</f>
        <v>-1.2531440500894042</v>
      </c>
      <c r="BD8" s="77">
        <f>PuntuacionZ!BD8*Pesos!$H9</f>
        <v>-1.2531440500894042</v>
      </c>
      <c r="BE8" s="77">
        <f>PuntuacionZ!BE8*Pesos!$H9</f>
        <v>-0.2638198000188219</v>
      </c>
      <c r="BF8" s="77">
        <f>PuntuacionZ!BF8*Pesos!$H9</f>
        <v>-1.2531440500894042</v>
      </c>
      <c r="BG8" s="77">
        <f>PuntuacionZ!BG8*Pesos!$H9</f>
        <v>-1.2531440500894042</v>
      </c>
      <c r="BH8" s="77">
        <f>PuntuacionZ!BH8*Pesos!$H9</f>
        <v>-1.2531440500894042</v>
      </c>
      <c r="BI8" s="77">
        <f>PuntuacionZ!BI8*Pesos!$H9</f>
        <v>-0.2638198000188219</v>
      </c>
      <c r="BJ8" s="77">
        <f>PuntuacionZ!BJ8*Pesos!$H9</f>
        <v>-1.2531440500894042</v>
      </c>
      <c r="BK8" s="77">
        <f>PuntuacionZ!BK8*Pesos!$H9</f>
        <v>-0.2638198000188219</v>
      </c>
      <c r="BL8" s="77">
        <f>PuntuacionZ!BL8*Pesos!$H9</f>
        <v>-0.2638198000188219</v>
      </c>
      <c r="BM8" s="77">
        <f>PuntuacionZ!BM8*Pesos!$H9</f>
        <v>-0.2638198000188219</v>
      </c>
      <c r="BN8" s="77">
        <f>PuntuacionZ!BN8*Pesos!$H9</f>
        <v>-1.2531440500894042</v>
      </c>
      <c r="BO8" s="77">
        <f>PuntuacionZ!BO8*Pesos!$H9</f>
        <v>-1.2531440500894042</v>
      </c>
      <c r="BP8" s="77">
        <f>PuntuacionZ!BP8*Pesos!$H9</f>
        <v>0.7255044500517605</v>
      </c>
      <c r="BQ8" s="77">
        <f>PuntuacionZ!BQ8*Pesos!$H9</f>
        <v>-1.2531440500894042</v>
      </c>
      <c r="BR8" s="77">
        <f>PuntuacionZ!BR8*Pesos!$H9</f>
        <v>-1.2531440500894042</v>
      </c>
      <c r="BS8" s="77">
        <f>PuntuacionZ!BS8*Pesos!$H9</f>
        <v>12.597395450898748</v>
      </c>
      <c r="BT8" s="77">
        <f>PuntuacionZ!BT8*Pesos!$H9</f>
        <v>-1.2531440500894042</v>
      </c>
      <c r="BU8" s="77">
        <f>PuntuacionZ!BU8*Pesos!$H9</f>
        <v>-1.2531440500894042</v>
      </c>
      <c r="BV8" s="77">
        <f>PuntuacionZ!BV8*Pesos!$H9</f>
        <v>-1.2531440500894042</v>
      </c>
      <c r="BW8" s="77">
        <f>PuntuacionZ!BW8*Pesos!$H9</f>
        <v>-0.2638198000188219</v>
      </c>
      <c r="BX8" s="77">
        <f>PuntuacionZ!BX8*Pesos!$H9</f>
        <v>-0.2638198000188219</v>
      </c>
      <c r="BY8" s="77">
        <f>PuntuacionZ!BY8*Pesos!$H9</f>
        <v>-0.2638198000188219</v>
      </c>
      <c r="BZ8" s="77">
        <f>PuntuacionZ!BZ8*Pesos!$H9</f>
        <v>-1.2531440500894042</v>
      </c>
      <c r="CA8" s="77">
        <f>PuntuacionZ!CA8*Pesos!$H9</f>
        <v>-1.2531440500894042</v>
      </c>
      <c r="CB8" s="77">
        <f>PuntuacionZ!CB8*Pesos!$H9</f>
        <v>0.7255044500517605</v>
      </c>
      <c r="CE8" s="87">
        <f>100*CB$48/$D$52</f>
        <v>93.48292210925938</v>
      </c>
      <c r="CF8" s="88" t="str">
        <f>ListadoUniversidades!$C$81</f>
        <v>UZ</v>
      </c>
      <c r="CG8" s="93"/>
    </row>
    <row r="9" spans="2:85" ht="12.75">
      <c r="B9" s="94">
        <f>Pesos!B10</f>
        <v>0</v>
      </c>
      <c r="C9" s="95" t="str">
        <f>Pesos!C10</f>
        <v>Participación GsoC</v>
      </c>
      <c r="D9" s="96" t="str">
        <f>Pesos!D10</f>
        <v>Número de alumnos inscritos en el Google Summer of Code del periodo 2005 &amp;mdash; 2010</v>
      </c>
      <c r="E9" s="77">
        <f>PuntuacionZ!E9*Pesos!$H10</f>
        <v>-0.5873286226768988</v>
      </c>
      <c r="F9" s="77">
        <f>PuntuacionZ!F9*Pesos!$H10</f>
        <v>0.46147248924613465</v>
      </c>
      <c r="G9" s="77">
        <f>PuntuacionZ!G9*Pesos!$H10</f>
        <v>1.510273601169168</v>
      </c>
      <c r="H9" s="77">
        <f>PuntuacionZ!H9*Pesos!$H10</f>
        <v>3.6078758250152347</v>
      </c>
      <c r="I9" s="77">
        <f>PuntuacionZ!I9*Pesos!$H10</f>
        <v>0.46147248924613465</v>
      </c>
      <c r="J9" s="77">
        <f>PuntuacionZ!J9*Pesos!$H10</f>
        <v>-1.6361297345999322</v>
      </c>
      <c r="K9" s="77">
        <f>PuntuacionZ!K9*Pesos!$H10</f>
        <v>-1.6361297345999322</v>
      </c>
      <c r="L9" s="77">
        <f>PuntuacionZ!L9*Pesos!$H10</f>
        <v>-1.6361297345999322</v>
      </c>
      <c r="M9" s="77">
        <f>PuntuacionZ!M9*Pesos!$H10</f>
        <v>-1.6361297345999322</v>
      </c>
      <c r="N9" s="77">
        <f>PuntuacionZ!N9*Pesos!$H10</f>
        <v>-1.6361297345999322</v>
      </c>
      <c r="O9" s="77">
        <f>PuntuacionZ!O9*Pesos!$H10</f>
        <v>0.46147248924613465</v>
      </c>
      <c r="P9" s="77">
        <f>PuntuacionZ!P9*Pesos!$H10</f>
        <v>-1.6361297345999322</v>
      </c>
      <c r="Q9" s="77">
        <f>PuntuacionZ!Q9*Pesos!$H10</f>
        <v>-1.6361297345999322</v>
      </c>
      <c r="R9" s="77">
        <f>PuntuacionZ!R9*Pesos!$H10</f>
        <v>-1.6361297345999322</v>
      </c>
      <c r="S9" s="77">
        <f>PuntuacionZ!S9*Pesos!$H10</f>
        <v>-1.6361297345999322</v>
      </c>
      <c r="T9" s="77">
        <f>PuntuacionZ!T9*Pesos!$H10</f>
        <v>-1.6361297345999322</v>
      </c>
      <c r="U9" s="77">
        <f>PuntuacionZ!U9*Pesos!$H10</f>
        <v>-1.6361297345999322</v>
      </c>
      <c r="V9" s="77">
        <f>PuntuacionZ!V9*Pesos!$H10</f>
        <v>-1.6361297345999322</v>
      </c>
      <c r="W9" s="77">
        <f>PuntuacionZ!W9*Pesos!$H10</f>
        <v>6.7542791607843355</v>
      </c>
      <c r="X9" s="77">
        <f>PuntuacionZ!X9*Pesos!$H10</f>
        <v>-1.6361297345999322</v>
      </c>
      <c r="Y9" s="77">
        <f>PuntuacionZ!Y9*Pesos!$H10</f>
        <v>-1.6361297345999322</v>
      </c>
      <c r="Z9" s="77">
        <f>PuntuacionZ!Z9*Pesos!$H10</f>
        <v>2.5590747130922016</v>
      </c>
      <c r="AA9" s="77">
        <f>PuntuacionZ!AA9*Pesos!$H10</f>
        <v>0.46147248924613465</v>
      </c>
      <c r="AB9" s="77">
        <f>PuntuacionZ!AB9*Pesos!$H10</f>
        <v>-1.6361297345999322</v>
      </c>
      <c r="AC9" s="77">
        <f>PuntuacionZ!AC9*Pesos!$H10</f>
        <v>-1.6361297345999322</v>
      </c>
      <c r="AD9" s="77">
        <f>PuntuacionZ!AD9*Pesos!$H10</f>
        <v>-1.6361297345999322</v>
      </c>
      <c r="AE9" s="77">
        <f>PuntuacionZ!AE9*Pesos!$H10</f>
        <v>2.5590747130922016</v>
      </c>
      <c r="AF9" s="77">
        <f>PuntuacionZ!AF9*Pesos!$H10</f>
        <v>-1.6361297345999322</v>
      </c>
      <c r="AG9" s="77">
        <f>PuntuacionZ!AG9*Pesos!$H10</f>
        <v>-1.6361297345999322</v>
      </c>
      <c r="AH9" s="77">
        <f>PuntuacionZ!AH9*Pesos!$H10</f>
        <v>-1.6361297345999322</v>
      </c>
      <c r="AI9" s="77">
        <f>PuntuacionZ!AI9*Pesos!$H10</f>
        <v>-0.5873286226768988</v>
      </c>
      <c r="AJ9" s="77">
        <f>PuntuacionZ!AJ9*Pesos!$H10</f>
        <v>2.5590747130922016</v>
      </c>
      <c r="AK9" s="77">
        <f>PuntuacionZ!AK9*Pesos!$H10</f>
        <v>-1.6361297345999322</v>
      </c>
      <c r="AL9" s="77">
        <f>PuntuacionZ!AL9*Pesos!$H10</f>
        <v>-1.6361297345999322</v>
      </c>
      <c r="AM9" s="77">
        <f>PuntuacionZ!AM9*Pesos!$H10</f>
        <v>-1.6361297345999322</v>
      </c>
      <c r="AN9" s="77">
        <f>PuntuacionZ!AN9*Pesos!$H10</f>
        <v>-1.6361297345999322</v>
      </c>
      <c r="AO9" s="77">
        <f>PuntuacionZ!AO9*Pesos!$H10</f>
        <v>-1.6361297345999322</v>
      </c>
      <c r="AP9" s="77">
        <f>PuntuacionZ!AP9*Pesos!$H10</f>
        <v>-1.6361297345999322</v>
      </c>
      <c r="AQ9" s="77">
        <f>PuntuacionZ!AQ9*Pesos!$H10</f>
        <v>0.46147248924613465</v>
      </c>
      <c r="AR9" s="77">
        <f>PuntuacionZ!AR9*Pesos!$H10</f>
        <v>-0.5873286226768988</v>
      </c>
      <c r="AS9" s="77">
        <f>PuntuacionZ!AS9*Pesos!$H10</f>
        <v>-0.5873286226768988</v>
      </c>
      <c r="AT9" s="77">
        <f>PuntuacionZ!AT9*Pesos!$H10</f>
        <v>-1.6361297345999322</v>
      </c>
      <c r="AU9" s="77">
        <f>PuntuacionZ!AU9*Pesos!$H10</f>
        <v>-1.6361297345999322</v>
      </c>
      <c r="AV9" s="77">
        <f>PuntuacionZ!AV9*Pesos!$H10</f>
        <v>1.510273601169168</v>
      </c>
      <c r="AW9" s="77">
        <f>PuntuacionZ!AW9*Pesos!$H10</f>
        <v>-1.6361297345999322</v>
      </c>
      <c r="AX9" s="77">
        <f>PuntuacionZ!AX9*Pesos!$H10</f>
        <v>-0.5873286226768988</v>
      </c>
      <c r="AY9" s="77">
        <f>PuntuacionZ!AY9*Pesos!$H10</f>
        <v>-1.6361297345999322</v>
      </c>
      <c r="AZ9" s="77">
        <f>PuntuacionZ!AZ9*Pesos!$H10</f>
        <v>-1.6361297345999322</v>
      </c>
      <c r="BA9" s="77">
        <f>PuntuacionZ!BA9*Pesos!$H10</f>
        <v>4.6566769369382675</v>
      </c>
      <c r="BB9" s="77">
        <f>PuntuacionZ!BB9*Pesos!$H10</f>
        <v>-1.6361297345999322</v>
      </c>
      <c r="BC9" s="77">
        <f>PuntuacionZ!BC9*Pesos!$H10</f>
        <v>-0.5873286226768988</v>
      </c>
      <c r="BD9" s="77">
        <f>PuntuacionZ!BD9*Pesos!$H10</f>
        <v>-1.6361297345999322</v>
      </c>
      <c r="BE9" s="77">
        <f>PuntuacionZ!BE9*Pesos!$H10</f>
        <v>-0.5873286226768988</v>
      </c>
      <c r="BF9" s="77">
        <f>PuntuacionZ!BF9*Pesos!$H10</f>
        <v>8.851881384630401</v>
      </c>
      <c r="BG9" s="77">
        <f>PuntuacionZ!BG9*Pesos!$H10</f>
        <v>19.339892503860735</v>
      </c>
      <c r="BH9" s="77">
        <f>PuntuacionZ!BH9*Pesos!$H10</f>
        <v>-1.6361297345999322</v>
      </c>
      <c r="BI9" s="77">
        <f>PuntuacionZ!BI9*Pesos!$H10</f>
        <v>-1.6361297345999322</v>
      </c>
      <c r="BJ9" s="77">
        <f>PuntuacionZ!BJ9*Pesos!$H10</f>
        <v>3.6078758250152347</v>
      </c>
      <c r="BK9" s="77">
        <f>PuntuacionZ!BK9*Pesos!$H10</f>
        <v>-0.5873286226768988</v>
      </c>
      <c r="BL9" s="77">
        <f>PuntuacionZ!BL9*Pesos!$H10</f>
        <v>-1.6361297345999322</v>
      </c>
      <c r="BM9" s="77">
        <f>PuntuacionZ!BM9*Pesos!$H10</f>
        <v>-1.6361297345999322</v>
      </c>
      <c r="BN9" s="77">
        <f>PuntuacionZ!BN9*Pesos!$H10</f>
        <v>-1.6361297345999322</v>
      </c>
      <c r="BO9" s="77">
        <f>PuntuacionZ!BO9*Pesos!$H10</f>
        <v>5.705478048861302</v>
      </c>
      <c r="BP9" s="77">
        <f>PuntuacionZ!BP9*Pesos!$H10</f>
        <v>0.46147248924613465</v>
      </c>
      <c r="BQ9" s="77">
        <f>PuntuacionZ!BQ9*Pesos!$H10</f>
        <v>-1.6361297345999322</v>
      </c>
      <c r="BR9" s="77">
        <f>PuntuacionZ!BR9*Pesos!$H10</f>
        <v>-1.6361297345999322</v>
      </c>
      <c r="BS9" s="77">
        <f>PuntuacionZ!BS9*Pesos!$H10</f>
        <v>8.851881384630401</v>
      </c>
      <c r="BT9" s="77">
        <f>PuntuacionZ!BT9*Pesos!$H10</f>
        <v>-1.6361297345999322</v>
      </c>
      <c r="BU9" s="77">
        <f>PuntuacionZ!BU9*Pesos!$H10</f>
        <v>-1.6361297345999322</v>
      </c>
      <c r="BV9" s="77">
        <f>PuntuacionZ!BV9*Pesos!$H10</f>
        <v>-1.6361297345999322</v>
      </c>
      <c r="BW9" s="77">
        <f>PuntuacionZ!BW9*Pesos!$H10</f>
        <v>-0.5873286226768988</v>
      </c>
      <c r="BX9" s="77">
        <f>PuntuacionZ!BX9*Pesos!$H10</f>
        <v>0.46147248924613465</v>
      </c>
      <c r="BY9" s="77">
        <f>PuntuacionZ!BY9*Pesos!$H10</f>
        <v>-0.5873286226768988</v>
      </c>
      <c r="BZ9" s="77">
        <f>PuntuacionZ!BZ9*Pesos!$H10</f>
        <v>-1.6361297345999322</v>
      </c>
      <c r="CA9" s="77">
        <f>PuntuacionZ!CA9*Pesos!$H10</f>
        <v>-1.6361297345999322</v>
      </c>
      <c r="CB9" s="77">
        <f>PuntuacionZ!CB9*Pesos!$H10</f>
        <v>5.705478048861302</v>
      </c>
      <c r="CE9" s="87">
        <f>100*AR$48/$D$52</f>
        <v>90.26888741672485</v>
      </c>
      <c r="CF9" s="88" t="str">
        <f>ListadoUniversidades!$C$45</f>
        <v>ULL</v>
      </c>
      <c r="CG9" s="93"/>
    </row>
    <row r="10" spans="2:85" ht="12.75">
      <c r="B10" s="84" t="str">
        <f>Pesos!B11</f>
        <v>Docencia</v>
      </c>
      <c r="C10" s="85" t="str">
        <f>Pesos!C11</f>
        <v>Titulaciones en software libre</v>
      </c>
      <c r="D10" s="86" t="str">
        <f>Pesos!D11</f>
        <v>Número de programas de estudios especializados en del software libre en el presente curso académico</v>
      </c>
      <c r="E10" s="77">
        <f>PuntuacionZ!E10*Pesos!$H11</f>
        <v>-1.8397469983221746</v>
      </c>
      <c r="F10" s="77">
        <f>PuntuacionZ!F10*Pesos!$H11</f>
        <v>-1.8397469983221746</v>
      </c>
      <c r="G10" s="77">
        <f>PuntuacionZ!G10*Pesos!$H11</f>
        <v>6.899051243708155</v>
      </c>
      <c r="H10" s="77">
        <f>PuntuacionZ!H10*Pesos!$H11</f>
        <v>-1.8397469983221746</v>
      </c>
      <c r="I10" s="77">
        <f>PuntuacionZ!I10*Pesos!$H11</f>
        <v>6.899051243708155</v>
      </c>
      <c r="J10" s="77">
        <f>PuntuacionZ!J10*Pesos!$H11</f>
        <v>-1.8397469983221746</v>
      </c>
      <c r="K10" s="77">
        <f>PuntuacionZ!K10*Pesos!$H11</f>
        <v>-1.8397469983221746</v>
      </c>
      <c r="L10" s="77">
        <f>PuntuacionZ!L10*Pesos!$H11</f>
        <v>6.899051243708155</v>
      </c>
      <c r="M10" s="77">
        <f>PuntuacionZ!M10*Pesos!$H11</f>
        <v>-1.8397469983221746</v>
      </c>
      <c r="N10" s="77">
        <f>PuntuacionZ!N10*Pesos!$H11</f>
        <v>-1.8397469983221746</v>
      </c>
      <c r="O10" s="77">
        <f>PuntuacionZ!O10*Pesos!$H11</f>
        <v>-1.8397469983221746</v>
      </c>
      <c r="P10" s="77">
        <f>PuntuacionZ!P10*Pesos!$H11</f>
        <v>-1.8397469983221746</v>
      </c>
      <c r="Q10" s="77">
        <f>PuntuacionZ!Q10*Pesos!$H11</f>
        <v>-1.8397469983221746</v>
      </c>
      <c r="R10" s="77">
        <f>PuntuacionZ!R10*Pesos!$H11</f>
        <v>-1.8397469983221746</v>
      </c>
      <c r="S10" s="77">
        <f>PuntuacionZ!S10*Pesos!$H11</f>
        <v>-1.8397469983221746</v>
      </c>
      <c r="T10" s="77">
        <f>PuntuacionZ!T10*Pesos!$H11</f>
        <v>-1.8397469983221746</v>
      </c>
      <c r="U10" s="77">
        <f>PuntuacionZ!U10*Pesos!$H11</f>
        <v>-1.8397469983221746</v>
      </c>
      <c r="V10" s="77">
        <f>PuntuacionZ!V10*Pesos!$H11</f>
        <v>-1.8397469983221746</v>
      </c>
      <c r="W10" s="77">
        <f>PuntuacionZ!W10*Pesos!$H11</f>
        <v>6.899051243708155</v>
      </c>
      <c r="X10" s="77">
        <f>PuntuacionZ!X10*Pesos!$H11</f>
        <v>-1.8397469983221746</v>
      </c>
      <c r="Y10" s="77">
        <f>PuntuacionZ!Y10*Pesos!$H11</f>
        <v>-1.8397469983221746</v>
      </c>
      <c r="Z10" s="77">
        <f>PuntuacionZ!Z10*Pesos!$H11</f>
        <v>-1.8397469983221746</v>
      </c>
      <c r="AA10" s="77">
        <f>PuntuacionZ!AA10*Pesos!$H11</f>
        <v>-1.8397469983221746</v>
      </c>
      <c r="AB10" s="77">
        <f>PuntuacionZ!AB10*Pesos!$H11</f>
        <v>-1.8397469983221746</v>
      </c>
      <c r="AC10" s="77">
        <f>PuntuacionZ!AC10*Pesos!$H11</f>
        <v>-1.8397469983221746</v>
      </c>
      <c r="AD10" s="77">
        <f>PuntuacionZ!AD10*Pesos!$H11</f>
        <v>6.899051243708155</v>
      </c>
      <c r="AE10" s="77">
        <f>PuntuacionZ!AE10*Pesos!$H11</f>
        <v>6.899051243708155</v>
      </c>
      <c r="AF10" s="77">
        <f>PuntuacionZ!AF10*Pesos!$H11</f>
        <v>-1.8397469983221746</v>
      </c>
      <c r="AG10" s="77">
        <f>PuntuacionZ!AG10*Pesos!$H11</f>
        <v>-1.8397469983221746</v>
      </c>
      <c r="AH10" s="77">
        <f>PuntuacionZ!AH10*Pesos!$H11</f>
        <v>6.899051243708155</v>
      </c>
      <c r="AI10" s="77">
        <f>PuntuacionZ!AI10*Pesos!$H11</f>
        <v>-1.8397469983221746</v>
      </c>
      <c r="AJ10" s="77">
        <f>PuntuacionZ!AJ10*Pesos!$H11</f>
        <v>-1.8397469983221746</v>
      </c>
      <c r="AK10" s="77">
        <f>PuntuacionZ!AK10*Pesos!$H11</f>
        <v>-1.8397469983221746</v>
      </c>
      <c r="AL10" s="77">
        <f>PuntuacionZ!AL10*Pesos!$H11</f>
        <v>-1.8397469983221746</v>
      </c>
      <c r="AM10" s="77">
        <f>PuntuacionZ!AM10*Pesos!$H11</f>
        <v>-1.8397469983221746</v>
      </c>
      <c r="AN10" s="77">
        <f>PuntuacionZ!AN10*Pesos!$H11</f>
        <v>-1.8397469983221746</v>
      </c>
      <c r="AO10" s="77">
        <f>PuntuacionZ!AO10*Pesos!$H11</f>
        <v>-1.8397469983221746</v>
      </c>
      <c r="AP10" s="77">
        <f>PuntuacionZ!AP10*Pesos!$H11</f>
        <v>-1.8397469983221746</v>
      </c>
      <c r="AQ10" s="77">
        <f>PuntuacionZ!AQ10*Pesos!$H11</f>
        <v>6.899051243708155</v>
      </c>
      <c r="AR10" s="77">
        <f>PuntuacionZ!AR10*Pesos!$H11</f>
        <v>-1.8397469983221746</v>
      </c>
      <c r="AS10" s="77">
        <f>PuntuacionZ!AS10*Pesos!$H11</f>
        <v>6.899051243708155</v>
      </c>
      <c r="AT10" s="77">
        <f>PuntuacionZ!AT10*Pesos!$H11</f>
        <v>-1.8397469983221746</v>
      </c>
      <c r="AU10" s="77">
        <f>PuntuacionZ!AU10*Pesos!$H11</f>
        <v>-1.8397469983221746</v>
      </c>
      <c r="AV10" s="77">
        <f>PuntuacionZ!AV10*Pesos!$H11</f>
        <v>-1.8397469983221746</v>
      </c>
      <c r="AW10" s="77">
        <f>PuntuacionZ!AW10*Pesos!$H11</f>
        <v>-1.8397469983221746</v>
      </c>
      <c r="AX10" s="77">
        <f>PuntuacionZ!AX10*Pesos!$H11</f>
        <v>-1.8397469983221746</v>
      </c>
      <c r="AY10" s="77">
        <f>PuntuacionZ!AY10*Pesos!$H11</f>
        <v>-1.8397469983221746</v>
      </c>
      <c r="AZ10" s="77">
        <f>PuntuacionZ!AZ10*Pesos!$H11</f>
        <v>-1.8397469983221746</v>
      </c>
      <c r="BA10" s="77">
        <f>PuntuacionZ!BA10*Pesos!$H11</f>
        <v>6.899051243708155</v>
      </c>
      <c r="BB10" s="77">
        <f>PuntuacionZ!BB10*Pesos!$H11</f>
        <v>-1.8397469983221746</v>
      </c>
      <c r="BC10" s="77">
        <f>PuntuacionZ!BC10*Pesos!$H11</f>
        <v>-1.8397469983221746</v>
      </c>
      <c r="BD10" s="77">
        <f>PuntuacionZ!BD10*Pesos!$H11</f>
        <v>-1.8397469983221746</v>
      </c>
      <c r="BE10" s="77">
        <f>PuntuacionZ!BE10*Pesos!$H11</f>
        <v>-1.8397469983221746</v>
      </c>
      <c r="BF10" s="77">
        <f>PuntuacionZ!BF10*Pesos!$H11</f>
        <v>6.899051243708155</v>
      </c>
      <c r="BG10" s="77">
        <f>PuntuacionZ!BG10*Pesos!$H11</f>
        <v>-1.8397469983221746</v>
      </c>
      <c r="BH10" s="77">
        <f>PuntuacionZ!BH10*Pesos!$H11</f>
        <v>6.899051243708155</v>
      </c>
      <c r="BI10" s="77">
        <f>PuntuacionZ!BI10*Pesos!$H11</f>
        <v>-1.8397469983221746</v>
      </c>
      <c r="BJ10" s="77">
        <f>PuntuacionZ!BJ10*Pesos!$H11</f>
        <v>-1.8397469983221746</v>
      </c>
      <c r="BK10" s="77">
        <f>PuntuacionZ!BK10*Pesos!$H11</f>
        <v>6.899051243708155</v>
      </c>
      <c r="BL10" s="77">
        <f>PuntuacionZ!BL10*Pesos!$H11</f>
        <v>-1.8397469983221746</v>
      </c>
      <c r="BM10" s="77">
        <f>PuntuacionZ!BM10*Pesos!$H11</f>
        <v>-1.8397469983221746</v>
      </c>
      <c r="BN10" s="77">
        <f>PuntuacionZ!BN10*Pesos!$H11</f>
        <v>-1.8397469983221746</v>
      </c>
      <c r="BO10" s="77">
        <f>PuntuacionZ!BO10*Pesos!$H11</f>
        <v>-1.8397469983221746</v>
      </c>
      <c r="BP10" s="77">
        <f>PuntuacionZ!BP10*Pesos!$H11</f>
        <v>6.899051243708155</v>
      </c>
      <c r="BQ10" s="77">
        <f>PuntuacionZ!BQ10*Pesos!$H11</f>
        <v>-1.8397469983221746</v>
      </c>
      <c r="BR10" s="77">
        <f>PuntuacionZ!BR10*Pesos!$H11</f>
        <v>-1.8397469983221746</v>
      </c>
      <c r="BS10" s="77">
        <f>PuntuacionZ!BS10*Pesos!$H11</f>
        <v>6.899051243708155</v>
      </c>
      <c r="BT10" s="77">
        <f>PuntuacionZ!BT10*Pesos!$H11</f>
        <v>-1.8397469983221746</v>
      </c>
      <c r="BU10" s="77">
        <f>PuntuacionZ!BU10*Pesos!$H11</f>
        <v>-1.8397469983221746</v>
      </c>
      <c r="BV10" s="77">
        <f>PuntuacionZ!BV10*Pesos!$H11</f>
        <v>-1.8397469983221746</v>
      </c>
      <c r="BW10" s="77">
        <f>PuntuacionZ!BW10*Pesos!$H11</f>
        <v>-1.8397469983221746</v>
      </c>
      <c r="BX10" s="77">
        <f>PuntuacionZ!BX10*Pesos!$H11</f>
        <v>6.899051243708155</v>
      </c>
      <c r="BY10" s="77">
        <f>PuntuacionZ!BY10*Pesos!$H11</f>
        <v>-1.8397469983221746</v>
      </c>
      <c r="BZ10" s="77">
        <f>PuntuacionZ!BZ10*Pesos!$H11</f>
        <v>-1.8397469983221746</v>
      </c>
      <c r="CA10" s="77">
        <f>PuntuacionZ!CA10*Pesos!$H11</f>
        <v>-1.8397469983221746</v>
      </c>
      <c r="CB10" s="77">
        <f>PuntuacionZ!CB10*Pesos!$H11</f>
        <v>-1.8397469983221746</v>
      </c>
      <c r="CE10" s="87">
        <f>100*BS$48/$D$52</f>
        <v>57.778867191242206</v>
      </c>
      <c r="CF10" s="88" t="str">
        <f>ListadoUniversidades!$C$72</f>
        <v>US</v>
      </c>
      <c r="CG10" s="97" t="s">
        <v>389</v>
      </c>
    </row>
    <row r="11" spans="2:85" ht="12.75">
      <c r="B11" s="90">
        <f>Pesos!B12</f>
        <v>0</v>
      </c>
      <c r="C11" s="91" t="str">
        <f>Pesos!C12</f>
        <v>Apoyo técnico</v>
      </c>
      <c r="D11" s="92" t="str">
        <f>Pesos!D12</f>
        <v>¿Existe un equipo técnico que ayuda a usar/instalar SOS libres o herramientas de SL a la comunidad universitaria?</v>
      </c>
      <c r="E11" s="77">
        <f>PuntuacionZ!E11*Pesos!$H12</f>
        <v>0</v>
      </c>
      <c r="F11" s="77">
        <f>PuntuacionZ!F11*Pesos!$H12</f>
        <v>4.482908909781457</v>
      </c>
      <c r="G11" s="77">
        <f>PuntuacionZ!G11*Pesos!$H12</f>
        <v>0</v>
      </c>
      <c r="H11" s="77">
        <f>PuntuacionZ!H11*Pesos!$H12</f>
        <v>0</v>
      </c>
      <c r="I11" s="77">
        <f>PuntuacionZ!I11*Pesos!$H12</f>
        <v>0</v>
      </c>
      <c r="J11" s="77">
        <f>PuntuacionZ!J11*Pesos!$H12</f>
        <v>0</v>
      </c>
      <c r="K11" s="77">
        <f>PuntuacionZ!K11*Pesos!$H12</f>
        <v>0</v>
      </c>
      <c r="L11" s="77">
        <f>PuntuacionZ!L11*Pesos!$H12</f>
        <v>4.482908909781457</v>
      </c>
      <c r="M11" s="77">
        <f>PuntuacionZ!M11*Pesos!$H12</f>
        <v>0</v>
      </c>
      <c r="N11" s="77">
        <f>PuntuacionZ!N11*Pesos!$H12</f>
        <v>0</v>
      </c>
      <c r="O11" s="77">
        <f>PuntuacionZ!O11*Pesos!$H12</f>
        <v>4.482908909781457</v>
      </c>
      <c r="P11" s="77">
        <f>PuntuacionZ!P11*Pesos!$H12</f>
        <v>4.482908909781457</v>
      </c>
      <c r="Q11" s="77">
        <f>PuntuacionZ!Q11*Pesos!$H12</f>
        <v>0</v>
      </c>
      <c r="R11" s="77">
        <f>PuntuacionZ!R11*Pesos!$H12</f>
        <v>0</v>
      </c>
      <c r="S11" s="77">
        <f>PuntuacionZ!S11*Pesos!$H12</f>
        <v>0</v>
      </c>
      <c r="T11" s="77">
        <f>PuntuacionZ!T11*Pesos!$H12</f>
        <v>0</v>
      </c>
      <c r="U11" s="77">
        <f>PuntuacionZ!U11*Pesos!$H12</f>
        <v>0</v>
      </c>
      <c r="V11" s="77">
        <f>PuntuacionZ!V11*Pesos!$H12</f>
        <v>0</v>
      </c>
      <c r="W11" s="77">
        <f>PuntuacionZ!W11*Pesos!$H12</f>
        <v>0</v>
      </c>
      <c r="X11" s="77">
        <f>PuntuacionZ!X11*Pesos!$H12</f>
        <v>0</v>
      </c>
      <c r="Y11" s="77">
        <f>PuntuacionZ!Y11*Pesos!$H12</f>
        <v>0</v>
      </c>
      <c r="Z11" s="77">
        <f>PuntuacionZ!Z11*Pesos!$H12</f>
        <v>4.482908909781457</v>
      </c>
      <c r="AA11" s="77">
        <f>PuntuacionZ!AA11*Pesos!$H12</f>
        <v>0</v>
      </c>
      <c r="AB11" s="77">
        <f>PuntuacionZ!AB11*Pesos!$H12</f>
        <v>4.482908909781457</v>
      </c>
      <c r="AC11" s="77">
        <f>PuntuacionZ!AC11*Pesos!$H12</f>
        <v>0</v>
      </c>
      <c r="AD11" s="77">
        <f>PuntuacionZ!AD11*Pesos!$H12</f>
        <v>0</v>
      </c>
      <c r="AE11" s="77">
        <f>PuntuacionZ!AE11*Pesos!$H12</f>
        <v>0</v>
      </c>
      <c r="AF11" s="77">
        <f>PuntuacionZ!AF11*Pesos!$H12</f>
        <v>0</v>
      </c>
      <c r="AG11" s="77">
        <f>PuntuacionZ!AG11*Pesos!$H12</f>
        <v>0</v>
      </c>
      <c r="AH11" s="77">
        <f>PuntuacionZ!AH11*Pesos!$H12</f>
        <v>4.482908909781457</v>
      </c>
      <c r="AI11" s="77">
        <f>PuntuacionZ!AI11*Pesos!$H12</f>
        <v>0</v>
      </c>
      <c r="AJ11" s="77">
        <f>PuntuacionZ!AJ11*Pesos!$H12</f>
        <v>4.482908909781457</v>
      </c>
      <c r="AK11" s="77">
        <f>PuntuacionZ!AK11*Pesos!$H12</f>
        <v>4.482908909781457</v>
      </c>
      <c r="AL11" s="77">
        <f>PuntuacionZ!AL11*Pesos!$H12</f>
        <v>0</v>
      </c>
      <c r="AM11" s="77">
        <f>PuntuacionZ!AM11*Pesos!$H12</f>
        <v>0</v>
      </c>
      <c r="AN11" s="77">
        <f>PuntuacionZ!AN11*Pesos!$H12</f>
        <v>0</v>
      </c>
      <c r="AO11" s="77">
        <f>PuntuacionZ!AO11*Pesos!$H12</f>
        <v>0</v>
      </c>
      <c r="AP11" s="77">
        <f>PuntuacionZ!AP11*Pesos!$H12</f>
        <v>0</v>
      </c>
      <c r="AQ11" s="77">
        <f>PuntuacionZ!AQ11*Pesos!$H12</f>
        <v>0</v>
      </c>
      <c r="AR11" s="77">
        <f>PuntuacionZ!AR11*Pesos!$H12</f>
        <v>4.482908909781457</v>
      </c>
      <c r="AS11" s="77">
        <f>PuntuacionZ!AS11*Pesos!$H12</f>
        <v>4.482908909781457</v>
      </c>
      <c r="AT11" s="77">
        <f>PuntuacionZ!AT11*Pesos!$H12</f>
        <v>0</v>
      </c>
      <c r="AU11" s="77">
        <f>PuntuacionZ!AU11*Pesos!$H12</f>
        <v>0</v>
      </c>
      <c r="AV11" s="77">
        <f>PuntuacionZ!AV11*Pesos!$H12</f>
        <v>0</v>
      </c>
      <c r="AW11" s="77">
        <f>PuntuacionZ!AW11*Pesos!$H12</f>
        <v>0</v>
      </c>
      <c r="AX11" s="77">
        <f>PuntuacionZ!AX11*Pesos!$H12</f>
        <v>0</v>
      </c>
      <c r="AY11" s="77">
        <f>PuntuacionZ!AY11*Pesos!$H12</f>
        <v>0</v>
      </c>
      <c r="AZ11" s="77">
        <f>PuntuacionZ!AZ11*Pesos!$H12</f>
        <v>0</v>
      </c>
      <c r="BA11" s="77">
        <f>PuntuacionZ!BA11*Pesos!$H12</f>
        <v>0</v>
      </c>
      <c r="BB11" s="77">
        <f>PuntuacionZ!BB11*Pesos!$H12</f>
        <v>0</v>
      </c>
      <c r="BC11" s="77">
        <f>PuntuacionZ!BC11*Pesos!$H12</f>
        <v>0</v>
      </c>
      <c r="BD11" s="77">
        <f>PuntuacionZ!BD11*Pesos!$H12</f>
        <v>0</v>
      </c>
      <c r="BE11" s="77">
        <f>PuntuacionZ!BE11*Pesos!$H12</f>
        <v>0</v>
      </c>
      <c r="BF11" s="77">
        <f>PuntuacionZ!BF11*Pesos!$H12</f>
        <v>0</v>
      </c>
      <c r="BG11" s="77">
        <f>PuntuacionZ!BG11*Pesos!$H12</f>
        <v>4.482908909781457</v>
      </c>
      <c r="BH11" s="77">
        <f>PuntuacionZ!BH11*Pesos!$H12</f>
        <v>0</v>
      </c>
      <c r="BI11" s="77">
        <f>PuntuacionZ!BI11*Pesos!$H12</f>
        <v>4.482908909781457</v>
      </c>
      <c r="BJ11" s="77">
        <f>PuntuacionZ!BJ11*Pesos!$H12</f>
        <v>0</v>
      </c>
      <c r="BK11" s="77">
        <f>PuntuacionZ!BK11*Pesos!$H12</f>
        <v>0</v>
      </c>
      <c r="BL11" s="77">
        <f>PuntuacionZ!BL11*Pesos!$H12</f>
        <v>0</v>
      </c>
      <c r="BM11" s="77">
        <f>PuntuacionZ!BM11*Pesos!$H12</f>
        <v>0</v>
      </c>
      <c r="BN11" s="77">
        <f>PuntuacionZ!BN11*Pesos!$H12</f>
        <v>0</v>
      </c>
      <c r="BO11" s="77">
        <f>PuntuacionZ!BO11*Pesos!$H12</f>
        <v>0</v>
      </c>
      <c r="BP11" s="77">
        <f>PuntuacionZ!BP11*Pesos!$H12</f>
        <v>0</v>
      </c>
      <c r="BQ11" s="77">
        <f>PuntuacionZ!BQ11*Pesos!$H12</f>
        <v>0</v>
      </c>
      <c r="BR11" s="77">
        <f>PuntuacionZ!BR11*Pesos!$H12</f>
        <v>0</v>
      </c>
      <c r="BS11" s="77">
        <f>PuntuacionZ!BS11*Pesos!$H12</f>
        <v>4.482908909781457</v>
      </c>
      <c r="BT11" s="77">
        <f>PuntuacionZ!BT11*Pesos!$H12</f>
        <v>0</v>
      </c>
      <c r="BU11" s="77">
        <f>PuntuacionZ!BU11*Pesos!$H12</f>
        <v>0</v>
      </c>
      <c r="BV11" s="77">
        <f>PuntuacionZ!BV11*Pesos!$H12</f>
        <v>0</v>
      </c>
      <c r="BW11" s="77">
        <f>PuntuacionZ!BW11*Pesos!$H12</f>
        <v>0</v>
      </c>
      <c r="BX11" s="77">
        <f>PuntuacionZ!BX11*Pesos!$H12</f>
        <v>0</v>
      </c>
      <c r="BY11" s="77">
        <f>PuntuacionZ!BY11*Pesos!$H12</f>
        <v>0</v>
      </c>
      <c r="BZ11" s="77">
        <f>PuntuacionZ!BZ11*Pesos!$H12</f>
        <v>0</v>
      </c>
      <c r="CA11" s="77">
        <f>PuntuacionZ!CA11*Pesos!$H12</f>
        <v>0</v>
      </c>
      <c r="CB11" s="77">
        <f>PuntuacionZ!CB11*Pesos!$H12</f>
        <v>0</v>
      </c>
      <c r="CE11" s="87">
        <f>100*P$48/$D$52</f>
        <v>49.068354208546246</v>
      </c>
      <c r="CF11" s="88" t="str">
        <f>ListadoUniversidades!$C$17</f>
        <v>UCA</v>
      </c>
      <c r="CG11" s="98" t="s">
        <v>390</v>
      </c>
    </row>
    <row r="12" spans="2:85" ht="12.75">
      <c r="B12" s="94">
        <f>Pesos!B13</f>
        <v>0</v>
      </c>
      <c r="C12" s="95" t="str">
        <f>Pesos!C13</f>
        <v>Formación en software libre para PAS y PDI</v>
      </c>
      <c r="D12" s="96" t="str">
        <f>Pesos!D13</f>
        <v>Número de cursos de formación en herramientas de software libre para personal de la universidad durante los últimos 12 meses</v>
      </c>
      <c r="E12" s="77">
        <f>PuntuacionZ!E12*Pesos!$H13</f>
        <v>-1.2146154497658708</v>
      </c>
      <c r="F12" s="77">
        <f>PuntuacionZ!F12*Pesos!$H13</f>
        <v>-1.2146154497658708</v>
      </c>
      <c r="G12" s="77">
        <f>PuntuacionZ!G12*Pesos!$H13</f>
        <v>-1.2146154497658708</v>
      </c>
      <c r="H12" s="77">
        <f>PuntuacionZ!H12*Pesos!$H13</f>
        <v>-1.2146154497658708</v>
      </c>
      <c r="I12" s="77">
        <f>PuntuacionZ!I12*Pesos!$H13</f>
        <v>-1.2146154497658708</v>
      </c>
      <c r="J12" s="77">
        <f>PuntuacionZ!J12*Pesos!$H13</f>
        <v>-1.2146154497658708</v>
      </c>
      <c r="K12" s="77">
        <f>PuntuacionZ!K12*Pesos!$H13</f>
        <v>-1.2146154497658708</v>
      </c>
      <c r="L12" s="77">
        <f>PuntuacionZ!L12*Pesos!$H13</f>
        <v>-1.2146154497658708</v>
      </c>
      <c r="M12" s="77">
        <f>PuntuacionZ!M12*Pesos!$H13</f>
        <v>-1.2146154497658708</v>
      </c>
      <c r="N12" s="77">
        <f>PuntuacionZ!N12*Pesos!$H13</f>
        <v>-1.2146154497658708</v>
      </c>
      <c r="O12" s="77">
        <f>PuntuacionZ!O12*Pesos!$H13</f>
        <v>-1.2146154497658708</v>
      </c>
      <c r="P12" s="77">
        <f>PuntuacionZ!P12*Pesos!$H13</f>
        <v>-1.2146154497658708</v>
      </c>
      <c r="Q12" s="77">
        <f>PuntuacionZ!Q12*Pesos!$H13</f>
        <v>-1.2146154497658708</v>
      </c>
      <c r="R12" s="77">
        <f>PuntuacionZ!R12*Pesos!$H13</f>
        <v>-1.2146154497658708</v>
      </c>
      <c r="S12" s="77">
        <f>PuntuacionZ!S12*Pesos!$H13</f>
        <v>-1.2146154497658708</v>
      </c>
      <c r="T12" s="77">
        <f>PuntuacionZ!T12*Pesos!$H13</f>
        <v>-1.2146154497658708</v>
      </c>
      <c r="U12" s="77">
        <f>PuntuacionZ!U12*Pesos!$H13</f>
        <v>-1.2146154497658708</v>
      </c>
      <c r="V12" s="77">
        <f>PuntuacionZ!V12*Pesos!$H13</f>
        <v>-1.2146154497658708</v>
      </c>
      <c r="W12" s="77">
        <f>PuntuacionZ!W12*Pesos!$H13</f>
        <v>-1.2146154497658708</v>
      </c>
      <c r="X12" s="77">
        <f>PuntuacionZ!X12*Pesos!$H13</f>
        <v>-1.2146154497658708</v>
      </c>
      <c r="Y12" s="77">
        <f>PuntuacionZ!Y12*Pesos!$H13</f>
        <v>-1.2146154497658708</v>
      </c>
      <c r="Z12" s="77">
        <f>PuntuacionZ!Z12*Pesos!$H13</f>
        <v>-1.2146154497658708</v>
      </c>
      <c r="AA12" s="77">
        <f>PuntuacionZ!AA12*Pesos!$H13</f>
        <v>-1.2146154497658708</v>
      </c>
      <c r="AB12" s="77">
        <f>PuntuacionZ!AB12*Pesos!$H13</f>
        <v>-1.2146154497658708</v>
      </c>
      <c r="AC12" s="77">
        <f>PuntuacionZ!AC12*Pesos!$H13</f>
        <v>-1.2146154497658708</v>
      </c>
      <c r="AD12" s="77">
        <f>PuntuacionZ!AD12*Pesos!$H13</f>
        <v>-1.2146154497658708</v>
      </c>
      <c r="AE12" s="77">
        <f>PuntuacionZ!AE12*Pesos!$H13</f>
        <v>-1.2146154497658708</v>
      </c>
      <c r="AF12" s="77">
        <f>PuntuacionZ!AF12*Pesos!$H13</f>
        <v>-1.2146154497658708</v>
      </c>
      <c r="AG12" s="77">
        <f>PuntuacionZ!AG12*Pesos!$H13</f>
        <v>-1.2146154497658708</v>
      </c>
      <c r="AH12" s="77">
        <f>PuntuacionZ!AH12*Pesos!$H13</f>
        <v>-1.2146154497658708</v>
      </c>
      <c r="AI12" s="77">
        <f>PuntuacionZ!AI12*Pesos!$H13</f>
        <v>-1.2146154497658708</v>
      </c>
      <c r="AJ12" s="77">
        <f>PuntuacionZ!AJ12*Pesos!$H13</f>
        <v>17.247539386675367</v>
      </c>
      <c r="AK12" s="77">
        <f>PuntuacionZ!AK12*Pesos!$H13</f>
        <v>-1.2146154497658708</v>
      </c>
      <c r="AL12" s="77">
        <f>PuntuacionZ!AL12*Pesos!$H13</f>
        <v>-1.2146154497658708</v>
      </c>
      <c r="AM12" s="77">
        <f>PuntuacionZ!AM12*Pesos!$H13</f>
        <v>-1.2146154497658708</v>
      </c>
      <c r="AN12" s="77">
        <f>PuntuacionZ!AN12*Pesos!$H13</f>
        <v>-1.2146154497658708</v>
      </c>
      <c r="AO12" s="77">
        <f>PuntuacionZ!AO12*Pesos!$H13</f>
        <v>-1.2146154497658708</v>
      </c>
      <c r="AP12" s="77">
        <f>PuntuacionZ!AP12*Pesos!$H13</f>
        <v>-1.2146154497658708</v>
      </c>
      <c r="AQ12" s="77">
        <f>PuntuacionZ!AQ12*Pesos!$H13</f>
        <v>-1.2146154497658708</v>
      </c>
      <c r="AR12" s="77">
        <f>PuntuacionZ!AR12*Pesos!$H13</f>
        <v>17.247539386675367</v>
      </c>
      <c r="AS12" s="77">
        <f>PuntuacionZ!AS12*Pesos!$H13</f>
        <v>17.247539386675367</v>
      </c>
      <c r="AT12" s="77">
        <f>PuntuacionZ!AT12*Pesos!$H13</f>
        <v>-1.2146154497658708</v>
      </c>
      <c r="AU12" s="77">
        <f>PuntuacionZ!AU12*Pesos!$H13</f>
        <v>-1.2146154497658708</v>
      </c>
      <c r="AV12" s="77">
        <f>PuntuacionZ!AV12*Pesos!$H13</f>
        <v>17.247539386675367</v>
      </c>
      <c r="AW12" s="77">
        <f>PuntuacionZ!AW12*Pesos!$H13</f>
        <v>-1.2146154497658708</v>
      </c>
      <c r="AX12" s="77">
        <f>PuntuacionZ!AX12*Pesos!$H13</f>
        <v>-1.2146154497658708</v>
      </c>
      <c r="AY12" s="77">
        <f>PuntuacionZ!AY12*Pesos!$H13</f>
        <v>-1.2146154497658708</v>
      </c>
      <c r="AZ12" s="77">
        <f>PuntuacionZ!AZ12*Pesos!$H13</f>
        <v>-1.2146154497658708</v>
      </c>
      <c r="BA12" s="77">
        <f>PuntuacionZ!BA12*Pesos!$H13</f>
        <v>17.247539386675367</v>
      </c>
      <c r="BB12" s="77">
        <f>PuntuacionZ!BB12*Pesos!$H13</f>
        <v>-1.2146154497658708</v>
      </c>
      <c r="BC12" s="77">
        <f>PuntuacionZ!BC12*Pesos!$H13</f>
        <v>-1.2146154497658708</v>
      </c>
      <c r="BD12" s="77">
        <f>PuntuacionZ!BD12*Pesos!$H13</f>
        <v>-1.2146154497658708</v>
      </c>
      <c r="BE12" s="77">
        <f>PuntuacionZ!BE12*Pesos!$H13</f>
        <v>-1.2146154497658708</v>
      </c>
      <c r="BF12" s="77">
        <f>PuntuacionZ!BF12*Pesos!$H13</f>
        <v>-1.2146154497658708</v>
      </c>
      <c r="BG12" s="77">
        <f>PuntuacionZ!BG12*Pesos!$H13</f>
        <v>-1.2146154497658708</v>
      </c>
      <c r="BH12" s="77">
        <f>PuntuacionZ!BH12*Pesos!$H13</f>
        <v>-1.2146154497658708</v>
      </c>
      <c r="BI12" s="77">
        <f>PuntuacionZ!BI12*Pesos!$H13</f>
        <v>-1.2146154497658708</v>
      </c>
      <c r="BJ12" s="77">
        <f>PuntuacionZ!BJ12*Pesos!$H13</f>
        <v>-1.2146154497658708</v>
      </c>
      <c r="BK12" s="77">
        <f>PuntuacionZ!BK12*Pesos!$H13</f>
        <v>-1.2146154497658708</v>
      </c>
      <c r="BL12" s="77">
        <f>PuntuacionZ!BL12*Pesos!$H13</f>
        <v>-1.2146154497658708</v>
      </c>
      <c r="BM12" s="77">
        <f>PuntuacionZ!BM12*Pesos!$H13</f>
        <v>-1.2146154497658708</v>
      </c>
      <c r="BN12" s="77">
        <f>PuntuacionZ!BN12*Pesos!$H13</f>
        <v>-1.2146154497658708</v>
      </c>
      <c r="BO12" s="77">
        <f>PuntuacionZ!BO12*Pesos!$H13</f>
        <v>-1.2146154497658708</v>
      </c>
      <c r="BP12" s="77">
        <f>PuntuacionZ!BP12*Pesos!$H13</f>
        <v>-1.2146154497658708</v>
      </c>
      <c r="BQ12" s="77">
        <f>PuntuacionZ!BQ12*Pesos!$H13</f>
        <v>-1.2146154497658708</v>
      </c>
      <c r="BR12" s="77">
        <f>PuntuacionZ!BR12*Pesos!$H13</f>
        <v>-1.2146154497658708</v>
      </c>
      <c r="BS12" s="77">
        <f>PuntuacionZ!BS12*Pesos!$H13</f>
        <v>-1.2146154497658708</v>
      </c>
      <c r="BT12" s="77">
        <f>PuntuacionZ!BT12*Pesos!$H13</f>
        <v>-1.2146154497658708</v>
      </c>
      <c r="BU12" s="77">
        <f>PuntuacionZ!BU12*Pesos!$H13</f>
        <v>-1.2146154497658708</v>
      </c>
      <c r="BV12" s="77">
        <f>PuntuacionZ!BV12*Pesos!$H13</f>
        <v>-1.2146154497658708</v>
      </c>
      <c r="BW12" s="77">
        <f>PuntuacionZ!BW12*Pesos!$H13</f>
        <v>-1.2146154497658708</v>
      </c>
      <c r="BX12" s="77">
        <f>PuntuacionZ!BX12*Pesos!$H13</f>
        <v>-1.2146154497658708</v>
      </c>
      <c r="BY12" s="77">
        <f>PuntuacionZ!BY12*Pesos!$H13</f>
        <v>-1.2146154497658708</v>
      </c>
      <c r="BZ12" s="77">
        <f>PuntuacionZ!BZ12*Pesos!$H13</f>
        <v>-1.2146154497658708</v>
      </c>
      <c r="CA12" s="77">
        <f>PuntuacionZ!CA12*Pesos!$H13</f>
        <v>-1.2146154497658708</v>
      </c>
      <c r="CB12" s="77">
        <f>PuntuacionZ!CB12*Pesos!$H13</f>
        <v>-1.2146154497658708</v>
      </c>
      <c r="CE12" s="87">
        <f>100*AS$48/$D$52</f>
        <v>47.69050507578838</v>
      </c>
      <c r="CF12" s="88" t="str">
        <f>ListadoUniversidades!$C$46</f>
        <v>ULPGC</v>
      </c>
      <c r="CG12" s="98"/>
    </row>
    <row r="13" spans="2:85" ht="12.75">
      <c r="B13" s="84" t="str">
        <f>Pesos!B14</f>
        <v>Cultura en software libre</v>
      </c>
      <c r="C13" s="85" t="str">
        <f>Pesos!C14</f>
        <v>¿Existe Oficina de software libre (OSL)?</v>
      </c>
      <c r="D13" s="86" t="str">
        <f>Pesos!D14</f>
        <v>¿Existe una oficina de software libre o un organismo creado institucionalmente para la promoción de dicho tipo de software?</v>
      </c>
      <c r="E13" s="77">
        <f>PuntuacionZ!E13*Pesos!$H14</f>
        <v>0</v>
      </c>
      <c r="F13" s="77">
        <f>PuntuacionZ!F13*Pesos!$H14</f>
        <v>5.0432725235041405</v>
      </c>
      <c r="G13" s="77">
        <f>PuntuacionZ!G13*Pesos!$H14</f>
        <v>0</v>
      </c>
      <c r="H13" s="77">
        <f>PuntuacionZ!H13*Pesos!$H14</f>
        <v>0</v>
      </c>
      <c r="I13" s="77">
        <f>PuntuacionZ!I13*Pesos!$H14</f>
        <v>0</v>
      </c>
      <c r="J13" s="77">
        <f>PuntuacionZ!J13*Pesos!$H14</f>
        <v>0</v>
      </c>
      <c r="K13" s="77">
        <f>PuntuacionZ!K13*Pesos!$H14</f>
        <v>0</v>
      </c>
      <c r="L13" s="77">
        <f>PuntuacionZ!L13*Pesos!$H14</f>
        <v>0</v>
      </c>
      <c r="M13" s="77">
        <f>PuntuacionZ!M13*Pesos!$H14</f>
        <v>0</v>
      </c>
      <c r="N13" s="77">
        <f>PuntuacionZ!N13*Pesos!$H14</f>
        <v>0</v>
      </c>
      <c r="O13" s="77">
        <f>PuntuacionZ!O13*Pesos!$H14</f>
        <v>5.0432725235041405</v>
      </c>
      <c r="P13" s="77">
        <f>PuntuacionZ!P13*Pesos!$H14</f>
        <v>5.0432725235041405</v>
      </c>
      <c r="Q13" s="77">
        <f>PuntuacionZ!Q13*Pesos!$H14</f>
        <v>0</v>
      </c>
      <c r="R13" s="77">
        <f>PuntuacionZ!R13*Pesos!$H14</f>
        <v>0</v>
      </c>
      <c r="S13" s="77">
        <f>PuntuacionZ!S13*Pesos!$H14</f>
        <v>0</v>
      </c>
      <c r="T13" s="77">
        <f>PuntuacionZ!T13*Pesos!$H14</f>
        <v>0</v>
      </c>
      <c r="U13" s="77">
        <f>PuntuacionZ!U13*Pesos!$H14</f>
        <v>0</v>
      </c>
      <c r="V13" s="77">
        <f>PuntuacionZ!V13*Pesos!$H14</f>
        <v>0</v>
      </c>
      <c r="W13" s="77">
        <f>PuntuacionZ!W13*Pesos!$H14</f>
        <v>5.0432725235041405</v>
      </c>
      <c r="X13" s="77">
        <f>PuntuacionZ!X13*Pesos!$H14</f>
        <v>5.0432725235041405</v>
      </c>
      <c r="Y13" s="77">
        <f>PuntuacionZ!Y13*Pesos!$H14</f>
        <v>0</v>
      </c>
      <c r="Z13" s="77">
        <f>PuntuacionZ!Z13*Pesos!$H14</f>
        <v>0</v>
      </c>
      <c r="AA13" s="77">
        <f>PuntuacionZ!AA13*Pesos!$H14</f>
        <v>5.0432725235041405</v>
      </c>
      <c r="AB13" s="77">
        <f>PuntuacionZ!AB13*Pesos!$H14</f>
        <v>0</v>
      </c>
      <c r="AC13" s="77">
        <f>PuntuacionZ!AC13*Pesos!$H14</f>
        <v>0</v>
      </c>
      <c r="AD13" s="77">
        <f>PuntuacionZ!AD13*Pesos!$H14</f>
        <v>0</v>
      </c>
      <c r="AE13" s="77">
        <f>PuntuacionZ!AE13*Pesos!$H14</f>
        <v>5.0432725235041405</v>
      </c>
      <c r="AF13" s="77">
        <f>PuntuacionZ!AF13*Pesos!$H14</f>
        <v>0</v>
      </c>
      <c r="AG13" s="77">
        <f>PuntuacionZ!AG13*Pesos!$H14</f>
        <v>0</v>
      </c>
      <c r="AH13" s="77">
        <f>PuntuacionZ!AH13*Pesos!$H14</f>
        <v>0</v>
      </c>
      <c r="AI13" s="77">
        <f>PuntuacionZ!AI13*Pesos!$H14</f>
        <v>0</v>
      </c>
      <c r="AJ13" s="77">
        <f>PuntuacionZ!AJ13*Pesos!$H14</f>
        <v>5.0432725235041405</v>
      </c>
      <c r="AK13" s="77">
        <f>PuntuacionZ!AK13*Pesos!$H14</f>
        <v>5.0432725235041405</v>
      </c>
      <c r="AL13" s="77">
        <f>PuntuacionZ!AL13*Pesos!$H14</f>
        <v>0</v>
      </c>
      <c r="AM13" s="77">
        <f>PuntuacionZ!AM13*Pesos!$H14</f>
        <v>0</v>
      </c>
      <c r="AN13" s="77">
        <f>PuntuacionZ!AN13*Pesos!$H14</f>
        <v>0</v>
      </c>
      <c r="AO13" s="77">
        <f>PuntuacionZ!AO13*Pesos!$H14</f>
        <v>0</v>
      </c>
      <c r="AP13" s="77">
        <f>PuntuacionZ!AP13*Pesos!$H14</f>
        <v>0</v>
      </c>
      <c r="AQ13" s="77">
        <f>PuntuacionZ!AQ13*Pesos!$H14</f>
        <v>0</v>
      </c>
      <c r="AR13" s="77">
        <f>PuntuacionZ!AR13*Pesos!$H14</f>
        <v>5.0432725235041405</v>
      </c>
      <c r="AS13" s="77">
        <f>PuntuacionZ!AS13*Pesos!$H14</f>
        <v>5.0432725235041405</v>
      </c>
      <c r="AT13" s="77">
        <f>PuntuacionZ!AT13*Pesos!$H14</f>
        <v>0</v>
      </c>
      <c r="AU13" s="77">
        <f>PuntuacionZ!AU13*Pesos!$H14</f>
        <v>0</v>
      </c>
      <c r="AV13" s="77">
        <f>PuntuacionZ!AV13*Pesos!$H14</f>
        <v>0</v>
      </c>
      <c r="AW13" s="77">
        <f>PuntuacionZ!AW13*Pesos!$H14</f>
        <v>0</v>
      </c>
      <c r="AX13" s="77">
        <f>PuntuacionZ!AX13*Pesos!$H14</f>
        <v>0</v>
      </c>
      <c r="AY13" s="77">
        <f>PuntuacionZ!AY13*Pesos!$H14</f>
        <v>0</v>
      </c>
      <c r="AZ13" s="77">
        <f>PuntuacionZ!AZ13*Pesos!$H14</f>
        <v>0</v>
      </c>
      <c r="BA13" s="77">
        <f>PuntuacionZ!BA13*Pesos!$H14</f>
        <v>0</v>
      </c>
      <c r="BB13" s="77">
        <f>PuntuacionZ!BB13*Pesos!$H14</f>
        <v>0</v>
      </c>
      <c r="BC13" s="77">
        <f>PuntuacionZ!BC13*Pesos!$H14</f>
        <v>0</v>
      </c>
      <c r="BD13" s="77">
        <f>PuntuacionZ!BD13*Pesos!$H14</f>
        <v>0</v>
      </c>
      <c r="BE13" s="77">
        <f>PuntuacionZ!BE13*Pesos!$H14</f>
        <v>0</v>
      </c>
      <c r="BF13" s="77">
        <f>PuntuacionZ!BF13*Pesos!$H14</f>
        <v>0</v>
      </c>
      <c r="BG13" s="77">
        <f>PuntuacionZ!BG13*Pesos!$H14</f>
        <v>5.0432725235041405</v>
      </c>
      <c r="BH13" s="77">
        <f>PuntuacionZ!BH13*Pesos!$H14</f>
        <v>0</v>
      </c>
      <c r="BI13" s="77">
        <f>PuntuacionZ!BI13*Pesos!$H14</f>
        <v>0</v>
      </c>
      <c r="BJ13" s="77">
        <f>PuntuacionZ!BJ13*Pesos!$H14</f>
        <v>0</v>
      </c>
      <c r="BK13" s="77">
        <f>PuntuacionZ!BK13*Pesos!$H14</f>
        <v>0</v>
      </c>
      <c r="BL13" s="77">
        <f>PuntuacionZ!BL13*Pesos!$H14</f>
        <v>0</v>
      </c>
      <c r="BM13" s="77">
        <f>PuntuacionZ!BM13*Pesos!$H14</f>
        <v>0</v>
      </c>
      <c r="BN13" s="77">
        <f>PuntuacionZ!BN13*Pesos!$H14</f>
        <v>0</v>
      </c>
      <c r="BO13" s="77">
        <f>PuntuacionZ!BO13*Pesos!$H14</f>
        <v>0</v>
      </c>
      <c r="BP13" s="77">
        <f>PuntuacionZ!BP13*Pesos!$H14</f>
        <v>0</v>
      </c>
      <c r="BQ13" s="77">
        <f>PuntuacionZ!BQ13*Pesos!$H14</f>
        <v>0</v>
      </c>
      <c r="BR13" s="77">
        <f>PuntuacionZ!BR13*Pesos!$H14</f>
        <v>0</v>
      </c>
      <c r="BS13" s="77">
        <f>PuntuacionZ!BS13*Pesos!$H14</f>
        <v>5.0432725235041405</v>
      </c>
      <c r="BT13" s="77">
        <f>PuntuacionZ!BT13*Pesos!$H14</f>
        <v>5.0432725235041405</v>
      </c>
      <c r="BU13" s="77">
        <f>PuntuacionZ!BU13*Pesos!$H14</f>
        <v>5.0432725235041405</v>
      </c>
      <c r="BV13" s="77">
        <f>PuntuacionZ!BV13*Pesos!$H14</f>
        <v>5.0432725235041405</v>
      </c>
      <c r="BW13" s="77">
        <f>PuntuacionZ!BW13*Pesos!$H14</f>
        <v>5.0432725235041405</v>
      </c>
      <c r="BX13" s="77">
        <f>PuntuacionZ!BX13*Pesos!$H14</f>
        <v>5.0432725235041405</v>
      </c>
      <c r="BY13" s="77">
        <f>PuntuacionZ!BY13*Pesos!$H14</f>
        <v>5.0432725235041405</v>
      </c>
      <c r="BZ13" s="77">
        <f>PuntuacionZ!BZ13*Pesos!$H14</f>
        <v>0</v>
      </c>
      <c r="CA13" s="77">
        <f>PuntuacionZ!CA13*Pesos!$H14</f>
        <v>0</v>
      </c>
      <c r="CB13" s="77">
        <f>PuntuacionZ!CB13*Pesos!$H14</f>
        <v>5.0432725235041405</v>
      </c>
      <c r="CE13" s="87">
        <f>100*BY$48/$D$52</f>
        <v>42.256212790732</v>
      </c>
      <c r="CF13" s="88" t="str">
        <f>ListadoUniversidades!$C$78</f>
        <v>UVA (Valladolid)</v>
      </c>
      <c r="CG13" s="98"/>
    </row>
    <row r="14" spans="2:85" ht="12.75">
      <c r="B14" s="90">
        <f>Pesos!B15</f>
        <v>0</v>
      </c>
      <c r="C14" s="91" t="str">
        <f>Pesos!C15</f>
        <v>Sección de software libre</v>
      </c>
      <c r="D14" s="92" t="str">
        <f>Pesos!D15</f>
        <v>¿Existe alguna sección en la web para publicar eventos, charlas e información sobre software libre (que no sea una OSL)?</v>
      </c>
      <c r="E14" s="77">
        <f>PuntuacionZ!E14*Pesos!$H15</f>
        <v>0</v>
      </c>
      <c r="F14" s="77">
        <f>PuntuacionZ!F14*Pesos!$H15</f>
        <v>0</v>
      </c>
      <c r="G14" s="77">
        <f>PuntuacionZ!G14*Pesos!$H15</f>
        <v>0</v>
      </c>
      <c r="H14" s="77">
        <f>PuntuacionZ!H14*Pesos!$H15</f>
        <v>0</v>
      </c>
      <c r="I14" s="77">
        <f>PuntuacionZ!I14*Pesos!$H15</f>
        <v>0</v>
      </c>
      <c r="J14" s="77">
        <f>PuntuacionZ!J14*Pesos!$H15</f>
        <v>0</v>
      </c>
      <c r="K14" s="77">
        <f>PuntuacionZ!K14*Pesos!$H15</f>
        <v>0</v>
      </c>
      <c r="L14" s="77">
        <f>PuntuacionZ!L14*Pesos!$H15</f>
        <v>0</v>
      </c>
      <c r="M14" s="77">
        <f>PuntuacionZ!M14*Pesos!$H15</f>
        <v>0</v>
      </c>
      <c r="N14" s="77">
        <f>PuntuacionZ!N14*Pesos!$H15</f>
        <v>0</v>
      </c>
      <c r="O14" s="77">
        <f>PuntuacionZ!O14*Pesos!$H15</f>
        <v>0</v>
      </c>
      <c r="P14" s="77">
        <f>PuntuacionZ!P14*Pesos!$H15</f>
        <v>0</v>
      </c>
      <c r="Q14" s="77">
        <f>PuntuacionZ!Q14*Pesos!$H15</f>
        <v>0</v>
      </c>
      <c r="R14" s="77">
        <f>PuntuacionZ!R14*Pesos!$H15</f>
        <v>0</v>
      </c>
      <c r="S14" s="77">
        <f>PuntuacionZ!S14*Pesos!$H15</f>
        <v>0</v>
      </c>
      <c r="T14" s="77">
        <f>PuntuacionZ!T14*Pesos!$H15</f>
        <v>0</v>
      </c>
      <c r="U14" s="77">
        <f>PuntuacionZ!U14*Pesos!$H15</f>
        <v>0</v>
      </c>
      <c r="V14" s="77">
        <f>PuntuacionZ!V14*Pesos!$H15</f>
        <v>0</v>
      </c>
      <c r="W14" s="77">
        <f>PuntuacionZ!W14*Pesos!$H15</f>
        <v>0</v>
      </c>
      <c r="X14" s="77">
        <f>PuntuacionZ!X14*Pesos!$H15</f>
        <v>0</v>
      </c>
      <c r="Y14" s="77">
        <f>PuntuacionZ!Y14*Pesos!$H15</f>
        <v>0</v>
      </c>
      <c r="Z14" s="77">
        <f>PuntuacionZ!Z14*Pesos!$H15</f>
        <v>0</v>
      </c>
      <c r="AA14" s="77">
        <f>PuntuacionZ!AA14*Pesos!$H15</f>
        <v>0</v>
      </c>
      <c r="AB14" s="77">
        <f>PuntuacionZ!AB14*Pesos!$H15</f>
        <v>0</v>
      </c>
      <c r="AC14" s="77">
        <f>PuntuacionZ!AC14*Pesos!$H15</f>
        <v>0</v>
      </c>
      <c r="AD14" s="77">
        <f>PuntuacionZ!AD14*Pesos!$H15</f>
        <v>0</v>
      </c>
      <c r="AE14" s="77">
        <f>PuntuacionZ!AE14*Pesos!$H15</f>
        <v>0</v>
      </c>
      <c r="AF14" s="77">
        <f>PuntuacionZ!AF14*Pesos!$H15</f>
        <v>4.482908909781457</v>
      </c>
      <c r="AG14" s="77">
        <f>PuntuacionZ!AG14*Pesos!$H15</f>
        <v>0</v>
      </c>
      <c r="AH14" s="77">
        <f>PuntuacionZ!AH14*Pesos!$H15</f>
        <v>4.482908909781457</v>
      </c>
      <c r="AI14" s="77">
        <f>PuntuacionZ!AI14*Pesos!$H15</f>
        <v>0</v>
      </c>
      <c r="AJ14" s="77">
        <f>PuntuacionZ!AJ14*Pesos!$H15</f>
        <v>0</v>
      </c>
      <c r="AK14" s="77">
        <f>PuntuacionZ!AK14*Pesos!$H15</f>
        <v>0</v>
      </c>
      <c r="AL14" s="77">
        <f>PuntuacionZ!AL14*Pesos!$H15</f>
        <v>0</v>
      </c>
      <c r="AM14" s="77">
        <f>PuntuacionZ!AM14*Pesos!$H15</f>
        <v>0</v>
      </c>
      <c r="AN14" s="77">
        <f>PuntuacionZ!AN14*Pesos!$H15</f>
        <v>0</v>
      </c>
      <c r="AO14" s="77">
        <f>PuntuacionZ!AO14*Pesos!$H15</f>
        <v>0</v>
      </c>
      <c r="AP14" s="77">
        <f>PuntuacionZ!AP14*Pesos!$H15</f>
        <v>0</v>
      </c>
      <c r="AQ14" s="77">
        <f>PuntuacionZ!AQ14*Pesos!$H15</f>
        <v>0</v>
      </c>
      <c r="AR14" s="77">
        <f>PuntuacionZ!AR14*Pesos!$H15</f>
        <v>0</v>
      </c>
      <c r="AS14" s="77">
        <f>PuntuacionZ!AS14*Pesos!$H15</f>
        <v>0</v>
      </c>
      <c r="AT14" s="77">
        <f>PuntuacionZ!AT14*Pesos!$H15</f>
        <v>0</v>
      </c>
      <c r="AU14" s="77">
        <f>PuntuacionZ!AU14*Pesos!$H15</f>
        <v>0</v>
      </c>
      <c r="AV14" s="77">
        <f>PuntuacionZ!AV14*Pesos!$H15</f>
        <v>0</v>
      </c>
      <c r="AW14" s="77">
        <f>PuntuacionZ!AW14*Pesos!$H15</f>
        <v>0</v>
      </c>
      <c r="AX14" s="77">
        <f>PuntuacionZ!AX14*Pesos!$H15</f>
        <v>0</v>
      </c>
      <c r="AY14" s="77">
        <f>PuntuacionZ!AY14*Pesos!$H15</f>
        <v>0</v>
      </c>
      <c r="AZ14" s="77">
        <f>PuntuacionZ!AZ14*Pesos!$H15</f>
        <v>0</v>
      </c>
      <c r="BA14" s="77">
        <f>PuntuacionZ!BA14*Pesos!$H15</f>
        <v>0</v>
      </c>
      <c r="BB14" s="77">
        <f>PuntuacionZ!BB14*Pesos!$H15</f>
        <v>0</v>
      </c>
      <c r="BC14" s="77">
        <f>PuntuacionZ!BC14*Pesos!$H15</f>
        <v>4.482908909781457</v>
      </c>
      <c r="BD14" s="77">
        <f>PuntuacionZ!BD14*Pesos!$H15</f>
        <v>0</v>
      </c>
      <c r="BE14" s="77">
        <f>PuntuacionZ!BE14*Pesos!$H15</f>
        <v>0</v>
      </c>
      <c r="BF14" s="77">
        <f>PuntuacionZ!BF14*Pesos!$H15</f>
        <v>0</v>
      </c>
      <c r="BG14" s="77">
        <f>PuntuacionZ!BG14*Pesos!$H15</f>
        <v>0</v>
      </c>
      <c r="BH14" s="77">
        <f>PuntuacionZ!BH14*Pesos!$H15</f>
        <v>0</v>
      </c>
      <c r="BI14" s="77">
        <f>PuntuacionZ!BI14*Pesos!$H15</f>
        <v>0</v>
      </c>
      <c r="BJ14" s="77">
        <f>PuntuacionZ!BJ14*Pesos!$H15</f>
        <v>0</v>
      </c>
      <c r="BK14" s="77">
        <f>PuntuacionZ!BK14*Pesos!$H15</f>
        <v>0</v>
      </c>
      <c r="BL14" s="77">
        <f>PuntuacionZ!BL14*Pesos!$H15</f>
        <v>0</v>
      </c>
      <c r="BM14" s="77">
        <f>PuntuacionZ!BM14*Pesos!$H15</f>
        <v>0</v>
      </c>
      <c r="BN14" s="77">
        <f>PuntuacionZ!BN14*Pesos!$H15</f>
        <v>0</v>
      </c>
      <c r="BO14" s="77">
        <f>PuntuacionZ!BO14*Pesos!$H15</f>
        <v>0</v>
      </c>
      <c r="BP14" s="77">
        <f>PuntuacionZ!BP14*Pesos!$H15</f>
        <v>0</v>
      </c>
      <c r="BQ14" s="77">
        <f>PuntuacionZ!BQ14*Pesos!$H15</f>
        <v>0</v>
      </c>
      <c r="BR14" s="77">
        <f>PuntuacionZ!BR14*Pesos!$H15</f>
        <v>0</v>
      </c>
      <c r="BS14" s="77">
        <f>PuntuacionZ!BS14*Pesos!$H15</f>
        <v>0</v>
      </c>
      <c r="BT14" s="77">
        <f>PuntuacionZ!BT14*Pesos!$H15</f>
        <v>0</v>
      </c>
      <c r="BU14" s="77">
        <f>PuntuacionZ!BU14*Pesos!$H15</f>
        <v>0</v>
      </c>
      <c r="BV14" s="77">
        <f>PuntuacionZ!BV14*Pesos!$H15</f>
        <v>0</v>
      </c>
      <c r="BW14" s="77">
        <f>PuntuacionZ!BW14*Pesos!$H15</f>
        <v>0</v>
      </c>
      <c r="BX14" s="77">
        <f>PuntuacionZ!BX14*Pesos!$H15</f>
        <v>0</v>
      </c>
      <c r="BY14" s="77">
        <f>PuntuacionZ!BY14*Pesos!$H15</f>
        <v>0</v>
      </c>
      <c r="BZ14" s="77">
        <f>PuntuacionZ!BZ14*Pesos!$H15</f>
        <v>0</v>
      </c>
      <c r="CA14" s="77">
        <f>PuntuacionZ!CA14*Pesos!$H15</f>
        <v>0</v>
      </c>
      <c r="CB14" s="77">
        <f>PuntuacionZ!CB14*Pesos!$H15</f>
        <v>4.482908909781457</v>
      </c>
      <c r="CE14" s="87">
        <f>100*BG$48/$D$52</f>
        <v>38.37020614571217</v>
      </c>
      <c r="CF14" s="88" t="str">
        <f>ListadoUniversidades!$C$60</f>
        <v>UPC</v>
      </c>
      <c r="CG14" s="98"/>
    </row>
    <row r="15" spans="2:85" ht="12.75">
      <c r="B15" s="90">
        <f>Pesos!B16</f>
        <v>0</v>
      </c>
      <c r="C15" s="91" t="str">
        <f>Pesos!C16</f>
        <v>Antigüedad OSL</v>
      </c>
      <c r="D15" s="92" t="str">
        <f>Pesos!D16</f>
        <v>Tiempo en años que lleva abierta la oficina de software libre. </v>
      </c>
      <c r="E15" s="77">
        <f>PuntuacionZ!E15*Pesos!$H16</f>
        <v>-1.3768639834861054</v>
      </c>
      <c r="F15" s="77">
        <f>PuntuacionZ!F15*Pesos!$H16</f>
        <v>2.0353641495011994</v>
      </c>
      <c r="G15" s="77">
        <f>PuntuacionZ!G15*Pesos!$H16</f>
        <v>-1.3768639834861054</v>
      </c>
      <c r="H15" s="77">
        <f>PuntuacionZ!H15*Pesos!$H16</f>
        <v>-1.3768639834861054</v>
      </c>
      <c r="I15" s="77">
        <f>PuntuacionZ!I15*Pesos!$H16</f>
        <v>-1.3768639834861054</v>
      </c>
      <c r="J15" s="77">
        <f>PuntuacionZ!J15*Pesos!$H16</f>
        <v>-1.3768639834861054</v>
      </c>
      <c r="K15" s="77">
        <f>PuntuacionZ!K15*Pesos!$H16</f>
        <v>-1.3768639834861054</v>
      </c>
      <c r="L15" s="77">
        <f>PuntuacionZ!L15*Pesos!$H16</f>
        <v>-1.3768639834861054</v>
      </c>
      <c r="M15" s="77">
        <f>PuntuacionZ!M15*Pesos!$H16</f>
        <v>-1.3768639834861054</v>
      </c>
      <c r="N15" s="77">
        <f>PuntuacionZ!N15*Pesos!$H16</f>
        <v>-1.3768639834861054</v>
      </c>
      <c r="O15" s="77">
        <f>PuntuacionZ!O15*Pesos!$H16</f>
        <v>3.172773527163635</v>
      </c>
      <c r="P15" s="77">
        <f>PuntuacionZ!P15*Pesos!$H16</f>
        <v>7.722411037813375</v>
      </c>
      <c r="Q15" s="77">
        <f>PuntuacionZ!Q15*Pesos!$H16</f>
        <v>-1.3768639834861054</v>
      </c>
      <c r="R15" s="77">
        <f>PuntuacionZ!R15*Pesos!$H16</f>
        <v>-1.3768639834861054</v>
      </c>
      <c r="S15" s="77">
        <f>PuntuacionZ!S15*Pesos!$H16</f>
        <v>-1.3768639834861054</v>
      </c>
      <c r="T15" s="77">
        <f>PuntuacionZ!T15*Pesos!$H16</f>
        <v>-1.3768639834861054</v>
      </c>
      <c r="U15" s="77">
        <f>PuntuacionZ!U15*Pesos!$H16</f>
        <v>-1.3768639834861054</v>
      </c>
      <c r="V15" s="77">
        <f>PuntuacionZ!V15*Pesos!$H16</f>
        <v>-1.3768639834861054</v>
      </c>
      <c r="W15" s="77">
        <f>PuntuacionZ!W15*Pesos!$H16</f>
        <v>-0.23945460582367054</v>
      </c>
      <c r="X15" s="77">
        <f>PuntuacionZ!X15*Pesos!$H16</f>
        <v>0.8979547718387645</v>
      </c>
      <c r="Y15" s="77">
        <f>PuntuacionZ!Y15*Pesos!$H16</f>
        <v>-1.3768639834861054</v>
      </c>
      <c r="Z15" s="77">
        <f>PuntuacionZ!Z15*Pesos!$H16</f>
        <v>3.172773527163635</v>
      </c>
      <c r="AA15" s="77">
        <f>PuntuacionZ!AA15*Pesos!$H16</f>
        <v>4.31018290482607</v>
      </c>
      <c r="AB15" s="77">
        <f>PuntuacionZ!AB15*Pesos!$H16</f>
        <v>-1.3768639834861054</v>
      </c>
      <c r="AC15" s="77">
        <f>PuntuacionZ!AC15*Pesos!$H16</f>
        <v>-1.3768639834861054</v>
      </c>
      <c r="AD15" s="77">
        <f>PuntuacionZ!AD15*Pesos!$H16</f>
        <v>-1.3768639834861054</v>
      </c>
      <c r="AE15" s="77">
        <f>PuntuacionZ!AE15*Pesos!$H16</f>
        <v>3.172773527163635</v>
      </c>
      <c r="AF15" s="77">
        <f>PuntuacionZ!AF15*Pesos!$H16</f>
        <v>-1.3768639834861054</v>
      </c>
      <c r="AG15" s="77">
        <f>PuntuacionZ!AG15*Pesos!$H16</f>
        <v>-1.3768639834861054</v>
      </c>
      <c r="AH15" s="77">
        <f>PuntuacionZ!AH15*Pesos!$H16</f>
        <v>-1.3768639834861054</v>
      </c>
      <c r="AI15" s="77">
        <f>PuntuacionZ!AI15*Pesos!$H16</f>
        <v>-1.3768639834861054</v>
      </c>
      <c r="AJ15" s="77">
        <f>PuntuacionZ!AJ15*Pesos!$H16</f>
        <v>2.0353641495011994</v>
      </c>
      <c r="AK15" s="77">
        <f>PuntuacionZ!AK15*Pesos!$H16</f>
        <v>3.172773527163635</v>
      </c>
      <c r="AL15" s="77">
        <f>PuntuacionZ!AL15*Pesos!$H16</f>
        <v>-1.3768639834861054</v>
      </c>
      <c r="AM15" s="77">
        <f>PuntuacionZ!AM15*Pesos!$H16</f>
        <v>-1.3768639834861054</v>
      </c>
      <c r="AN15" s="77">
        <f>PuntuacionZ!AN15*Pesos!$H16</f>
        <v>-1.3768639834861054</v>
      </c>
      <c r="AO15" s="77">
        <f>PuntuacionZ!AO15*Pesos!$H16</f>
        <v>-1.3768639834861054</v>
      </c>
      <c r="AP15" s="77">
        <f>PuntuacionZ!AP15*Pesos!$H16</f>
        <v>-1.3768639834861054</v>
      </c>
      <c r="AQ15" s="77">
        <f>PuntuacionZ!AQ15*Pesos!$H16</f>
        <v>-1.3768639834861054</v>
      </c>
      <c r="AR15" s="77">
        <f>PuntuacionZ!AR15*Pesos!$H16</f>
        <v>6.58500166015094</v>
      </c>
      <c r="AS15" s="77">
        <f>PuntuacionZ!AS15*Pesos!$H16</f>
        <v>7.722411037813375</v>
      </c>
      <c r="AT15" s="77">
        <f>PuntuacionZ!AT15*Pesos!$H16</f>
        <v>-1.3768639834861054</v>
      </c>
      <c r="AU15" s="77">
        <f>PuntuacionZ!AU15*Pesos!$H16</f>
        <v>-1.3768639834861054</v>
      </c>
      <c r="AV15" s="77">
        <f>PuntuacionZ!AV15*Pesos!$H16</f>
        <v>-1.3768639834861054</v>
      </c>
      <c r="AW15" s="77">
        <f>PuntuacionZ!AW15*Pesos!$H16</f>
        <v>-1.3768639834861054</v>
      </c>
      <c r="AX15" s="77">
        <f>PuntuacionZ!AX15*Pesos!$H16</f>
        <v>-1.3768639834861054</v>
      </c>
      <c r="AY15" s="77">
        <f>PuntuacionZ!AY15*Pesos!$H16</f>
        <v>-1.3768639834861054</v>
      </c>
      <c r="AZ15" s="77">
        <f>PuntuacionZ!AZ15*Pesos!$H16</f>
        <v>-1.3768639834861054</v>
      </c>
      <c r="BA15" s="77">
        <f>PuntuacionZ!BA15*Pesos!$H16</f>
        <v>-1.3768639834861054</v>
      </c>
      <c r="BB15" s="77">
        <f>PuntuacionZ!BB15*Pesos!$H16</f>
        <v>-1.3768639834861054</v>
      </c>
      <c r="BC15" s="77">
        <f>PuntuacionZ!BC15*Pesos!$H16</f>
        <v>-1.3768639834861054</v>
      </c>
      <c r="BD15" s="77">
        <f>PuntuacionZ!BD15*Pesos!$H16</f>
        <v>-1.3768639834861054</v>
      </c>
      <c r="BE15" s="77">
        <f>PuntuacionZ!BE15*Pesos!$H16</f>
        <v>-1.3768639834861054</v>
      </c>
      <c r="BF15" s="77">
        <f>PuntuacionZ!BF15*Pesos!$H16</f>
        <v>-1.3768639834861054</v>
      </c>
      <c r="BG15" s="77">
        <f>PuntuacionZ!BG15*Pesos!$H16</f>
        <v>4.31018290482607</v>
      </c>
      <c r="BH15" s="77">
        <f>PuntuacionZ!BH15*Pesos!$H16</f>
        <v>-1.3768639834861054</v>
      </c>
      <c r="BI15" s="77">
        <f>PuntuacionZ!BI15*Pesos!$H16</f>
        <v>-1.3768639834861054</v>
      </c>
      <c r="BJ15" s="77">
        <f>PuntuacionZ!BJ15*Pesos!$H16</f>
        <v>-1.3768639834861054</v>
      </c>
      <c r="BK15" s="77">
        <f>PuntuacionZ!BK15*Pesos!$H16</f>
        <v>-1.3768639834861054</v>
      </c>
      <c r="BL15" s="77">
        <f>PuntuacionZ!BL15*Pesos!$H16</f>
        <v>-1.3768639834861054</v>
      </c>
      <c r="BM15" s="77">
        <f>PuntuacionZ!BM15*Pesos!$H16</f>
        <v>-1.3768639834861054</v>
      </c>
      <c r="BN15" s="77">
        <f>PuntuacionZ!BN15*Pesos!$H16</f>
        <v>-1.3768639834861054</v>
      </c>
      <c r="BO15" s="77">
        <f>PuntuacionZ!BO15*Pesos!$H16</f>
        <v>-1.3768639834861054</v>
      </c>
      <c r="BP15" s="77">
        <f>PuntuacionZ!BP15*Pesos!$H16</f>
        <v>-1.3768639834861054</v>
      </c>
      <c r="BQ15" s="77">
        <f>PuntuacionZ!BQ15*Pesos!$H16</f>
        <v>-1.3768639834861054</v>
      </c>
      <c r="BR15" s="77">
        <f>PuntuacionZ!BR15*Pesos!$H16</f>
        <v>-1.3768639834861054</v>
      </c>
      <c r="BS15" s="77">
        <f>PuntuacionZ!BS15*Pesos!$H16</f>
        <v>0.8979547718387645</v>
      </c>
      <c r="BT15" s="77">
        <f>PuntuacionZ!BT15*Pesos!$H16</f>
        <v>5.447592282488505</v>
      </c>
      <c r="BU15" s="77">
        <f>PuntuacionZ!BU15*Pesos!$H16</f>
        <v>3.172773527163635</v>
      </c>
      <c r="BV15" s="77">
        <f>PuntuacionZ!BV15*Pesos!$H16</f>
        <v>3.172773527163635</v>
      </c>
      <c r="BW15" s="77">
        <f>PuntuacionZ!BW15*Pesos!$H16</f>
        <v>3.172773527163635</v>
      </c>
      <c r="BX15" s="77">
        <f>PuntuacionZ!BX15*Pesos!$H16</f>
        <v>0.8979547718387645</v>
      </c>
      <c r="BY15" s="77">
        <f>PuntuacionZ!BY15*Pesos!$H16</f>
        <v>6.58500166015094</v>
      </c>
      <c r="BZ15" s="77">
        <f>PuntuacionZ!BZ15*Pesos!$H16</f>
        <v>-1.3768639834861054</v>
      </c>
      <c r="CA15" s="77">
        <f>PuntuacionZ!CA15*Pesos!$H16</f>
        <v>-1.3768639834861054</v>
      </c>
      <c r="CB15" s="77">
        <f>PuntuacionZ!CB15*Pesos!$H16</f>
        <v>4.31018290482607</v>
      </c>
      <c r="CE15" s="87">
        <f>100*AE$48/$D$52</f>
        <v>34.67646351200879</v>
      </c>
      <c r="CF15" s="88" t="str">
        <f>ListadoUniversidades!$C$32</f>
        <v>EHU</v>
      </c>
      <c r="CG15" s="98"/>
    </row>
    <row r="16" spans="2:85" ht="12.75">
      <c r="B16" s="90">
        <f>Pesos!B17</f>
        <v>0</v>
      </c>
      <c r="C16" s="91" t="str">
        <f>Pesos!C17</f>
        <v>Personal OSL</v>
      </c>
      <c r="D16" s="92" t="str">
        <f>Pesos!D17</f>
        <v>Número de personas que integran la OSL</v>
      </c>
      <c r="E16" s="77">
        <f>PuntuacionZ!E16*Pesos!$H17</f>
        <v>-0.7250564337007446</v>
      </c>
      <c r="F16" s="77">
        <f>PuntuacionZ!F16*Pesos!$H17</f>
        <v>-0.7250564337007446</v>
      </c>
      <c r="G16" s="77">
        <f>PuntuacionZ!G16*Pesos!$H17</f>
        <v>-0.7250564337007446</v>
      </c>
      <c r="H16" s="77">
        <f>PuntuacionZ!H16*Pesos!$H17</f>
        <v>-0.7250564337007446</v>
      </c>
      <c r="I16" s="77">
        <f>PuntuacionZ!I16*Pesos!$H17</f>
        <v>-0.7250564337007446</v>
      </c>
      <c r="J16" s="77">
        <f>PuntuacionZ!J16*Pesos!$H17</f>
        <v>-0.7250564337007446</v>
      </c>
      <c r="K16" s="77">
        <f>PuntuacionZ!K16*Pesos!$H17</f>
        <v>-0.7250564337007446</v>
      </c>
      <c r="L16" s="77">
        <f>PuntuacionZ!L16*Pesos!$H17</f>
        <v>-0.7250564337007446</v>
      </c>
      <c r="M16" s="77">
        <f>PuntuacionZ!M16*Pesos!$H17</f>
        <v>-0.7250564337007446</v>
      </c>
      <c r="N16" s="77">
        <f>PuntuacionZ!N16*Pesos!$H17</f>
        <v>-0.7250564337007446</v>
      </c>
      <c r="O16" s="77">
        <f>PuntuacionZ!O16*Pesos!$H17</f>
        <v>5.593292488548601</v>
      </c>
      <c r="P16" s="77">
        <f>PuntuacionZ!P16*Pesos!$H17</f>
        <v>5.593292488548601</v>
      </c>
      <c r="Q16" s="77">
        <f>PuntuacionZ!Q16*Pesos!$H17</f>
        <v>-0.7250564337007446</v>
      </c>
      <c r="R16" s="77">
        <f>PuntuacionZ!R16*Pesos!$H17</f>
        <v>-0.7250564337007446</v>
      </c>
      <c r="S16" s="77">
        <f>PuntuacionZ!S16*Pesos!$H17</f>
        <v>-0.7250564337007446</v>
      </c>
      <c r="T16" s="77">
        <f>PuntuacionZ!T16*Pesos!$H17</f>
        <v>-0.7250564337007446</v>
      </c>
      <c r="U16" s="77">
        <f>PuntuacionZ!U16*Pesos!$H17</f>
        <v>-0.7250564337007446</v>
      </c>
      <c r="V16" s="77">
        <f>PuntuacionZ!V16*Pesos!$H17</f>
        <v>-0.7250564337007446</v>
      </c>
      <c r="W16" s="77">
        <f>PuntuacionZ!W16*Pesos!$H17</f>
        <v>-0.7250564337007446</v>
      </c>
      <c r="X16" s="77">
        <f>PuntuacionZ!X16*Pesos!$H17</f>
        <v>14.438980979697684</v>
      </c>
      <c r="Y16" s="77">
        <f>PuntuacionZ!Y16*Pesos!$H17</f>
        <v>-0.7250564337007446</v>
      </c>
      <c r="Z16" s="77">
        <f>PuntuacionZ!Z16*Pesos!$H17</f>
        <v>-0.7250564337007446</v>
      </c>
      <c r="AA16" s="77">
        <f>PuntuacionZ!AA16*Pesos!$H17</f>
        <v>-0.7250564337007446</v>
      </c>
      <c r="AB16" s="77">
        <f>PuntuacionZ!AB16*Pesos!$H17</f>
        <v>-0.7250564337007446</v>
      </c>
      <c r="AC16" s="77">
        <f>PuntuacionZ!AC16*Pesos!$H17</f>
        <v>-0.7250564337007446</v>
      </c>
      <c r="AD16" s="77">
        <f>PuntuacionZ!AD16*Pesos!$H17</f>
        <v>-0.7250564337007446</v>
      </c>
      <c r="AE16" s="77">
        <f>PuntuacionZ!AE16*Pesos!$H17</f>
        <v>-0.7250564337007446</v>
      </c>
      <c r="AF16" s="77">
        <f>PuntuacionZ!AF16*Pesos!$H17</f>
        <v>-0.7250564337007446</v>
      </c>
      <c r="AG16" s="77">
        <f>PuntuacionZ!AG16*Pesos!$H17</f>
        <v>-0.7250564337007446</v>
      </c>
      <c r="AH16" s="77">
        <f>PuntuacionZ!AH16*Pesos!$H17</f>
        <v>-0.7250564337007446</v>
      </c>
      <c r="AI16" s="77">
        <f>PuntuacionZ!AI16*Pesos!$H17</f>
        <v>-0.7250564337007446</v>
      </c>
      <c r="AJ16" s="77">
        <f>PuntuacionZ!AJ16*Pesos!$H17</f>
        <v>6.856962272998469</v>
      </c>
      <c r="AK16" s="77">
        <f>PuntuacionZ!AK16*Pesos!$H17</f>
        <v>-0.7250564337007446</v>
      </c>
      <c r="AL16" s="77">
        <f>PuntuacionZ!AL16*Pesos!$H17</f>
        <v>-0.7250564337007446</v>
      </c>
      <c r="AM16" s="77">
        <f>PuntuacionZ!AM16*Pesos!$H17</f>
        <v>-0.7250564337007446</v>
      </c>
      <c r="AN16" s="77">
        <f>PuntuacionZ!AN16*Pesos!$H17</f>
        <v>-0.7250564337007446</v>
      </c>
      <c r="AO16" s="77">
        <f>PuntuacionZ!AO16*Pesos!$H17</f>
        <v>-0.7250564337007446</v>
      </c>
      <c r="AP16" s="77">
        <f>PuntuacionZ!AP16*Pesos!$H17</f>
        <v>-0.7250564337007446</v>
      </c>
      <c r="AQ16" s="77">
        <f>PuntuacionZ!AQ16*Pesos!$H17</f>
        <v>-0.7250564337007446</v>
      </c>
      <c r="AR16" s="77">
        <f>PuntuacionZ!AR16*Pesos!$H17</f>
        <v>5.593292488548601</v>
      </c>
      <c r="AS16" s="77">
        <f>PuntuacionZ!AS16*Pesos!$H17</f>
        <v>-0.7250564337007446</v>
      </c>
      <c r="AT16" s="77">
        <f>PuntuacionZ!AT16*Pesos!$H17</f>
        <v>-0.7250564337007446</v>
      </c>
      <c r="AU16" s="77">
        <f>PuntuacionZ!AU16*Pesos!$H17</f>
        <v>-0.7250564337007446</v>
      </c>
      <c r="AV16" s="77">
        <f>PuntuacionZ!AV16*Pesos!$H17</f>
        <v>-0.7250564337007446</v>
      </c>
      <c r="AW16" s="77">
        <f>PuntuacionZ!AW16*Pesos!$H17</f>
        <v>-0.7250564337007446</v>
      </c>
      <c r="AX16" s="77">
        <f>PuntuacionZ!AX16*Pesos!$H17</f>
        <v>-0.7250564337007446</v>
      </c>
      <c r="AY16" s="77">
        <f>PuntuacionZ!AY16*Pesos!$H17</f>
        <v>-0.7250564337007446</v>
      </c>
      <c r="AZ16" s="77">
        <f>PuntuacionZ!AZ16*Pesos!$H17</f>
        <v>-0.7250564337007446</v>
      </c>
      <c r="BA16" s="77">
        <f>PuntuacionZ!BA16*Pesos!$H17</f>
        <v>-0.7250564337007446</v>
      </c>
      <c r="BB16" s="77">
        <f>PuntuacionZ!BB16*Pesos!$H17</f>
        <v>-0.7250564337007446</v>
      </c>
      <c r="BC16" s="77">
        <f>PuntuacionZ!BC16*Pesos!$H17</f>
        <v>-0.7250564337007446</v>
      </c>
      <c r="BD16" s="77">
        <f>PuntuacionZ!BD16*Pesos!$H17</f>
        <v>-0.7250564337007446</v>
      </c>
      <c r="BE16" s="77">
        <f>PuntuacionZ!BE16*Pesos!$H17</f>
        <v>-0.7250564337007446</v>
      </c>
      <c r="BF16" s="77">
        <f>PuntuacionZ!BF16*Pesos!$H17</f>
        <v>-0.7250564337007446</v>
      </c>
      <c r="BG16" s="77">
        <f>PuntuacionZ!BG16*Pesos!$H17</f>
        <v>-0.7250564337007446</v>
      </c>
      <c r="BH16" s="77">
        <f>PuntuacionZ!BH16*Pesos!$H17</f>
        <v>-0.7250564337007446</v>
      </c>
      <c r="BI16" s="77">
        <f>PuntuacionZ!BI16*Pesos!$H17</f>
        <v>-0.7250564337007446</v>
      </c>
      <c r="BJ16" s="77">
        <f>PuntuacionZ!BJ16*Pesos!$H17</f>
        <v>-0.7250564337007446</v>
      </c>
      <c r="BK16" s="77">
        <f>PuntuacionZ!BK16*Pesos!$H17</f>
        <v>-0.7250564337007446</v>
      </c>
      <c r="BL16" s="77">
        <f>PuntuacionZ!BL16*Pesos!$H17</f>
        <v>-0.7250564337007446</v>
      </c>
      <c r="BM16" s="77">
        <f>PuntuacionZ!BM16*Pesos!$H17</f>
        <v>-0.7250564337007446</v>
      </c>
      <c r="BN16" s="77">
        <f>PuntuacionZ!BN16*Pesos!$H17</f>
        <v>-0.7250564337007446</v>
      </c>
      <c r="BO16" s="77">
        <f>PuntuacionZ!BO16*Pesos!$H17</f>
        <v>-0.7250564337007446</v>
      </c>
      <c r="BP16" s="77">
        <f>PuntuacionZ!BP16*Pesos!$H17</f>
        <v>-0.7250564337007446</v>
      </c>
      <c r="BQ16" s="77">
        <f>PuntuacionZ!BQ16*Pesos!$H17</f>
        <v>-0.7250564337007446</v>
      </c>
      <c r="BR16" s="77">
        <f>PuntuacionZ!BR16*Pesos!$H17</f>
        <v>-0.7250564337007446</v>
      </c>
      <c r="BS16" s="77">
        <f>PuntuacionZ!BS16*Pesos!$H17</f>
        <v>-0.7250564337007446</v>
      </c>
      <c r="BT16" s="77">
        <f>PuntuacionZ!BT16*Pesos!$H17</f>
        <v>-0.7250564337007446</v>
      </c>
      <c r="BU16" s="77">
        <f>PuntuacionZ!BU16*Pesos!$H17</f>
        <v>-0.7250564337007446</v>
      </c>
      <c r="BV16" s="77">
        <f>PuntuacionZ!BV16*Pesos!$H17</f>
        <v>-0.7250564337007446</v>
      </c>
      <c r="BW16" s="77">
        <f>PuntuacionZ!BW16*Pesos!$H17</f>
        <v>-0.7250564337007446</v>
      </c>
      <c r="BX16" s="77">
        <f>PuntuacionZ!BX16*Pesos!$H17</f>
        <v>-0.7250564337007446</v>
      </c>
      <c r="BY16" s="77">
        <f>PuntuacionZ!BY16*Pesos!$H17</f>
        <v>-0.7250564337007446</v>
      </c>
      <c r="BZ16" s="77">
        <f>PuntuacionZ!BZ16*Pesos!$H17</f>
        <v>-0.7250564337007446</v>
      </c>
      <c r="CA16" s="77">
        <f>PuntuacionZ!CA16*Pesos!$H17</f>
        <v>-0.7250564337007446</v>
      </c>
      <c r="CB16" s="77">
        <f>PuntuacionZ!CB16*Pesos!$H17</f>
        <v>1.8022831351989939</v>
      </c>
      <c r="CE16" s="87">
        <f>100*BA$48/$D$52</f>
        <v>34.13385112136652</v>
      </c>
      <c r="CF16" s="88" t="str">
        <f>ListadoUniversidades!$C$54</f>
        <v>UNED</v>
      </c>
      <c r="CG16" s="98"/>
    </row>
    <row r="17" spans="2:85" ht="12.75">
      <c r="B17" s="90">
        <f>Pesos!B18</f>
        <v>0</v>
      </c>
      <c r="C17" s="91" t="str">
        <f>Pesos!C18</f>
        <v>Actividad OSL</v>
      </c>
      <c r="D17" s="92" t="str">
        <f>Pesos!D18</f>
        <v>Número total de artículos publicados</v>
      </c>
      <c r="E17" s="77">
        <f>PuntuacionZ!E17*Pesos!$H18</f>
        <v>-1.5424292653691234</v>
      </c>
      <c r="F17" s="77">
        <f>PuntuacionZ!F17*Pesos!$H18</f>
        <v>-0.9987087899391264</v>
      </c>
      <c r="G17" s="77">
        <f>PuntuacionZ!G17*Pesos!$H18</f>
        <v>-1.5424292653691234</v>
      </c>
      <c r="H17" s="77">
        <f>PuntuacionZ!H17*Pesos!$H18</f>
        <v>-1.5424292653691234</v>
      </c>
      <c r="I17" s="77">
        <f>PuntuacionZ!I17*Pesos!$H18</f>
        <v>-1.5424292653691234</v>
      </c>
      <c r="J17" s="77">
        <f>PuntuacionZ!J17*Pesos!$H18</f>
        <v>-1.5424292653691234</v>
      </c>
      <c r="K17" s="77">
        <f>PuntuacionZ!K17*Pesos!$H18</f>
        <v>-1.5424292653691234</v>
      </c>
      <c r="L17" s="77">
        <f>PuntuacionZ!L17*Pesos!$H18</f>
        <v>-1.5424292653691234</v>
      </c>
      <c r="M17" s="77">
        <f>PuntuacionZ!M17*Pesos!$H18</f>
        <v>-1.5424292653691234</v>
      </c>
      <c r="N17" s="77">
        <f>PuntuacionZ!N17*Pesos!$H18</f>
        <v>-1.5424292653691234</v>
      </c>
      <c r="O17" s="77">
        <f>PuntuacionZ!O17*Pesos!$H18</f>
        <v>2.7620244984516864</v>
      </c>
      <c r="P17" s="77">
        <f>PuntuacionZ!P17*Pesos!$H18</f>
        <v>18.62053836515993</v>
      </c>
      <c r="Q17" s="77">
        <f>PuntuacionZ!Q17*Pesos!$H18</f>
        <v>-1.5424292653691234</v>
      </c>
      <c r="R17" s="77">
        <f>PuntuacionZ!R17*Pesos!$H18</f>
        <v>-1.5424292653691234</v>
      </c>
      <c r="S17" s="77">
        <f>PuntuacionZ!S17*Pesos!$H18</f>
        <v>-1.5424292653691234</v>
      </c>
      <c r="T17" s="77">
        <f>PuntuacionZ!T17*Pesos!$H18</f>
        <v>-1.5424292653691234</v>
      </c>
      <c r="U17" s="77">
        <f>PuntuacionZ!U17*Pesos!$H18</f>
        <v>-1.5424292653691234</v>
      </c>
      <c r="V17" s="77">
        <f>PuntuacionZ!V17*Pesos!$H18</f>
        <v>-1.5424292653691234</v>
      </c>
      <c r="W17" s="77">
        <f>PuntuacionZ!W17*Pesos!$H18</f>
        <v>-1.0440188295582928</v>
      </c>
      <c r="X17" s="77">
        <f>PuntuacionZ!X17*Pesos!$H18</f>
        <v>-0.18312807679413085</v>
      </c>
      <c r="Y17" s="77">
        <f>PuntuacionZ!Y17*Pesos!$H18</f>
        <v>-1.5424292653691234</v>
      </c>
      <c r="Z17" s="77">
        <f>PuntuacionZ!Z17*Pesos!$H18</f>
        <v>0.31528235901669976</v>
      </c>
      <c r="AA17" s="77">
        <f>PuntuacionZ!AA17*Pesos!$H18</f>
        <v>16.536276542678277</v>
      </c>
      <c r="AB17" s="77">
        <f>PuntuacionZ!AB17*Pesos!$H18</f>
        <v>-1.5424292653691234</v>
      </c>
      <c r="AC17" s="77">
        <f>PuntuacionZ!AC17*Pesos!$H18</f>
        <v>-1.5424292653691234</v>
      </c>
      <c r="AD17" s="77">
        <f>PuntuacionZ!AD17*Pesos!$H18</f>
        <v>-1.5424292653691234</v>
      </c>
      <c r="AE17" s="77">
        <f>PuntuacionZ!AE17*Pesos!$H18</f>
        <v>4.030705607788346</v>
      </c>
      <c r="AF17" s="77">
        <f>PuntuacionZ!AF17*Pesos!$H18</f>
        <v>-1.5424292653691234</v>
      </c>
      <c r="AG17" s="77">
        <f>PuntuacionZ!AG17*Pesos!$H18</f>
        <v>-1.5424292653691234</v>
      </c>
      <c r="AH17" s="77">
        <f>PuntuacionZ!AH17*Pesos!$H18</f>
        <v>-1.5424292653691234</v>
      </c>
      <c r="AI17" s="77">
        <f>PuntuacionZ!AI17*Pesos!$H18</f>
        <v>-1.5424292653691234</v>
      </c>
      <c r="AJ17" s="77">
        <f>PuntuacionZ!AJ17*Pesos!$H18</f>
        <v>-1.5424292653691234</v>
      </c>
      <c r="AK17" s="77">
        <f>PuntuacionZ!AK17*Pesos!$H18</f>
        <v>-1.5424292653691234</v>
      </c>
      <c r="AL17" s="77">
        <f>PuntuacionZ!AL17*Pesos!$H18</f>
        <v>-1.5424292653691234</v>
      </c>
      <c r="AM17" s="77">
        <f>PuntuacionZ!AM17*Pesos!$H18</f>
        <v>-1.5424292653691234</v>
      </c>
      <c r="AN17" s="77">
        <f>PuntuacionZ!AN17*Pesos!$H18</f>
        <v>-1.5424292653691234</v>
      </c>
      <c r="AO17" s="77">
        <f>PuntuacionZ!AO17*Pesos!$H18</f>
        <v>-1.5424292653691234</v>
      </c>
      <c r="AP17" s="77">
        <f>PuntuacionZ!AP17*Pesos!$H18</f>
        <v>-1.5424292653691234</v>
      </c>
      <c r="AQ17" s="77">
        <f>PuntuacionZ!AQ17*Pesos!$H18</f>
        <v>-1.5424292653691234</v>
      </c>
      <c r="AR17" s="77">
        <f>PuntuacionZ!AR17*Pesos!$H18</f>
        <v>10.691281431805809</v>
      </c>
      <c r="AS17" s="77">
        <f>PuntuacionZ!AS17*Pesos!$H18</f>
        <v>-1.5424292653691234</v>
      </c>
      <c r="AT17" s="77">
        <f>PuntuacionZ!AT17*Pesos!$H18</f>
        <v>-1.5424292653691234</v>
      </c>
      <c r="AU17" s="77">
        <f>PuntuacionZ!AU17*Pesos!$H18</f>
        <v>-1.5424292653691234</v>
      </c>
      <c r="AV17" s="77">
        <f>PuntuacionZ!AV17*Pesos!$H18</f>
        <v>-1.5424292653691234</v>
      </c>
      <c r="AW17" s="77">
        <f>PuntuacionZ!AW17*Pesos!$H18</f>
        <v>-1.5424292653691234</v>
      </c>
      <c r="AX17" s="77">
        <f>PuntuacionZ!AX17*Pesos!$H18</f>
        <v>-1.5424292653691234</v>
      </c>
      <c r="AY17" s="77">
        <f>PuntuacionZ!AY17*Pesos!$H18</f>
        <v>-1.5424292653691234</v>
      </c>
      <c r="AZ17" s="77">
        <f>PuntuacionZ!AZ17*Pesos!$H18</f>
        <v>-1.5424292653691234</v>
      </c>
      <c r="BA17" s="77">
        <f>PuntuacionZ!BA17*Pesos!$H18</f>
        <v>-1.5424292653691234</v>
      </c>
      <c r="BB17" s="77">
        <f>PuntuacionZ!BB17*Pesos!$H18</f>
        <v>-1.5424292653691234</v>
      </c>
      <c r="BC17" s="77">
        <f>PuntuacionZ!BC17*Pesos!$H18</f>
        <v>-1.5424292653691234</v>
      </c>
      <c r="BD17" s="77">
        <f>PuntuacionZ!BD17*Pesos!$H18</f>
        <v>-1.5424292653691234</v>
      </c>
      <c r="BE17" s="77">
        <f>PuntuacionZ!BE17*Pesos!$H18</f>
        <v>-1.5424292653691234</v>
      </c>
      <c r="BF17" s="77">
        <f>PuntuacionZ!BF17*Pesos!$H18</f>
        <v>-1.5424292653691234</v>
      </c>
      <c r="BG17" s="77">
        <f>PuntuacionZ!BG17*Pesos!$H18</f>
        <v>7.519578658464161</v>
      </c>
      <c r="BH17" s="77">
        <f>PuntuacionZ!BH17*Pesos!$H18</f>
        <v>-1.5424292653691234</v>
      </c>
      <c r="BI17" s="77">
        <f>PuntuacionZ!BI17*Pesos!$H18</f>
        <v>-1.5424292653691234</v>
      </c>
      <c r="BJ17" s="77">
        <f>PuntuacionZ!BJ17*Pesos!$H18</f>
        <v>-1.5424292653691234</v>
      </c>
      <c r="BK17" s="77">
        <f>PuntuacionZ!BK17*Pesos!$H18</f>
        <v>-1.5424292653691234</v>
      </c>
      <c r="BL17" s="77">
        <f>PuntuacionZ!BL17*Pesos!$H18</f>
        <v>-1.5424292653691234</v>
      </c>
      <c r="BM17" s="77">
        <f>PuntuacionZ!BM17*Pesos!$H18</f>
        <v>-1.5424292653691234</v>
      </c>
      <c r="BN17" s="77">
        <f>PuntuacionZ!BN17*Pesos!$H18</f>
        <v>-1.5424292653691234</v>
      </c>
      <c r="BO17" s="77">
        <f>PuntuacionZ!BO17*Pesos!$H18</f>
        <v>-1.5424292653691234</v>
      </c>
      <c r="BP17" s="77">
        <f>PuntuacionZ!BP17*Pesos!$H18</f>
        <v>-1.5424292653691234</v>
      </c>
      <c r="BQ17" s="77">
        <f>PuntuacionZ!BQ17*Pesos!$H18</f>
        <v>-1.5424292653691234</v>
      </c>
      <c r="BR17" s="77">
        <f>PuntuacionZ!BR17*Pesos!$H18</f>
        <v>-1.5424292653691234</v>
      </c>
      <c r="BS17" s="77">
        <f>PuntuacionZ!BS17*Pesos!$H18</f>
        <v>1.6292735079725258</v>
      </c>
      <c r="BT17" s="77">
        <f>PuntuacionZ!BT17*Pesos!$H18</f>
        <v>7.519578658464161</v>
      </c>
      <c r="BU17" s="77">
        <f>PuntuacionZ!BU17*Pesos!$H18</f>
        <v>2.9885746965475186</v>
      </c>
      <c r="BV17" s="77">
        <f>PuntuacionZ!BV17*Pesos!$H18</f>
        <v>-1.5424292653691234</v>
      </c>
      <c r="BW17" s="77">
        <f>PuntuacionZ!BW17*Pesos!$H18</f>
        <v>2.9885746965475186</v>
      </c>
      <c r="BX17" s="77">
        <f>PuntuacionZ!BX17*Pesos!$H18</f>
        <v>0.7230727155891975</v>
      </c>
      <c r="BY17" s="77">
        <f>PuntuacionZ!BY17*Pesos!$H18</f>
        <v>7.519578658464161</v>
      </c>
      <c r="BZ17" s="77">
        <f>PuntuacionZ!BZ17*Pesos!$H18</f>
        <v>-1.5424292653691234</v>
      </c>
      <c r="CA17" s="77">
        <f>PuntuacionZ!CA17*Pesos!$H18</f>
        <v>-1.5424292653691234</v>
      </c>
      <c r="CB17" s="77">
        <f>PuntuacionZ!CB17*Pesos!$H18</f>
        <v>3.215124894643351</v>
      </c>
      <c r="CE17" s="87">
        <f>100*BT$48/$D$52</f>
        <v>30.28978925475278</v>
      </c>
      <c r="CF17" s="88" t="str">
        <f>ListadoUniversidades!$C$73</f>
        <v>USAL</v>
      </c>
      <c r="CG17" s="98"/>
    </row>
    <row r="18" spans="2:85" ht="12.75">
      <c r="B18" s="94"/>
      <c r="C18" s="95" t="str">
        <f>Pesos!C19</f>
        <v>Enlaces de colaboración</v>
      </c>
      <c r="D18" s="96" t="str">
        <f>Pesos!D18</f>
        <v>Número total de artículos publicados</v>
      </c>
      <c r="E18" s="77">
        <f>PuntuacionZ!E18*Pesos!$H19</f>
        <v>-1.3907781333221074</v>
      </c>
      <c r="F18" s="77">
        <f>PuntuacionZ!F18*Pesos!$H19</f>
        <v>6.739924799945597</v>
      </c>
      <c r="G18" s="77">
        <f>PuntuacionZ!G18*Pesos!$H19</f>
        <v>-1.3907781333221074</v>
      </c>
      <c r="H18" s="77">
        <f>PuntuacionZ!H18*Pesos!$H19</f>
        <v>-1.3907781333221074</v>
      </c>
      <c r="I18" s="77">
        <f>PuntuacionZ!I18*Pesos!$H19</f>
        <v>-1.3907781333221074</v>
      </c>
      <c r="J18" s="77">
        <f>PuntuacionZ!J18*Pesos!$H19</f>
        <v>-1.3907781333221074</v>
      </c>
      <c r="K18" s="77">
        <f>PuntuacionZ!K18*Pesos!$H19</f>
        <v>-1.3907781333221074</v>
      </c>
      <c r="L18" s="77">
        <f>PuntuacionZ!L18*Pesos!$H19</f>
        <v>6.739924799945597</v>
      </c>
      <c r="M18" s="77">
        <f>PuntuacionZ!M18*Pesos!$H19</f>
        <v>-1.3907781333221074</v>
      </c>
      <c r="N18" s="77">
        <f>PuntuacionZ!N18*Pesos!$H19</f>
        <v>-1.3907781333221074</v>
      </c>
      <c r="O18" s="77">
        <f>PuntuacionZ!O18*Pesos!$H19</f>
        <v>-1.3907781333221074</v>
      </c>
      <c r="P18" s="77">
        <f>PuntuacionZ!P18*Pesos!$H19</f>
        <v>-1.3907781333221074</v>
      </c>
      <c r="Q18" s="77">
        <f>PuntuacionZ!Q18*Pesos!$H19</f>
        <v>-1.3907781333221074</v>
      </c>
      <c r="R18" s="77">
        <f>PuntuacionZ!R18*Pesos!$H19</f>
        <v>-1.3907781333221074</v>
      </c>
      <c r="S18" s="77">
        <f>PuntuacionZ!S18*Pesos!$H19</f>
        <v>-1.3907781333221074</v>
      </c>
      <c r="T18" s="77">
        <f>PuntuacionZ!T18*Pesos!$H19</f>
        <v>-1.3907781333221074</v>
      </c>
      <c r="U18" s="77">
        <f>PuntuacionZ!U18*Pesos!$H19</f>
        <v>-1.3907781333221074</v>
      </c>
      <c r="V18" s="77">
        <f>PuntuacionZ!V18*Pesos!$H19</f>
        <v>-1.3907781333221074</v>
      </c>
      <c r="W18" s="77">
        <f>PuntuacionZ!W18*Pesos!$H19</f>
        <v>6.739924799945597</v>
      </c>
      <c r="X18" s="77">
        <f>PuntuacionZ!X18*Pesos!$H19</f>
        <v>-1.3907781333221074</v>
      </c>
      <c r="Y18" s="77">
        <f>PuntuacionZ!Y18*Pesos!$H19</f>
        <v>-1.3907781333221074</v>
      </c>
      <c r="Z18" s="77">
        <f>PuntuacionZ!Z18*Pesos!$H19</f>
        <v>6.739924799945597</v>
      </c>
      <c r="AA18" s="77">
        <f>PuntuacionZ!AA18*Pesos!$H19</f>
        <v>-1.3907781333221074</v>
      </c>
      <c r="AB18" s="77">
        <f>PuntuacionZ!AB18*Pesos!$H19</f>
        <v>-1.3907781333221074</v>
      </c>
      <c r="AC18" s="77">
        <f>PuntuacionZ!AC18*Pesos!$H19</f>
        <v>-1.3907781333221074</v>
      </c>
      <c r="AD18" s="77">
        <f>PuntuacionZ!AD18*Pesos!$H19</f>
        <v>-1.3907781333221074</v>
      </c>
      <c r="AE18" s="77">
        <f>PuntuacionZ!AE18*Pesos!$H19</f>
        <v>6.739924799945597</v>
      </c>
      <c r="AF18" s="77">
        <f>PuntuacionZ!AF18*Pesos!$H19</f>
        <v>-1.3907781333221074</v>
      </c>
      <c r="AG18" s="77">
        <f>PuntuacionZ!AG18*Pesos!$H19</f>
        <v>-1.3907781333221074</v>
      </c>
      <c r="AH18" s="77">
        <f>PuntuacionZ!AH18*Pesos!$H19</f>
        <v>-1.3907781333221074</v>
      </c>
      <c r="AI18" s="77">
        <f>PuntuacionZ!AI18*Pesos!$H19</f>
        <v>-1.3907781333221074</v>
      </c>
      <c r="AJ18" s="77">
        <f>PuntuacionZ!AJ18*Pesos!$H19</f>
        <v>6.739924799945597</v>
      </c>
      <c r="AK18" s="77">
        <f>PuntuacionZ!AK18*Pesos!$H19</f>
        <v>-1.3907781333221074</v>
      </c>
      <c r="AL18" s="77">
        <f>PuntuacionZ!AL18*Pesos!$H19</f>
        <v>-1.3907781333221074</v>
      </c>
      <c r="AM18" s="77">
        <f>PuntuacionZ!AM18*Pesos!$H19</f>
        <v>-1.3907781333221074</v>
      </c>
      <c r="AN18" s="77">
        <f>PuntuacionZ!AN18*Pesos!$H19</f>
        <v>-1.3907781333221074</v>
      </c>
      <c r="AO18" s="77">
        <f>PuntuacionZ!AO18*Pesos!$H19</f>
        <v>-1.3907781333221074</v>
      </c>
      <c r="AP18" s="77">
        <f>PuntuacionZ!AP18*Pesos!$H19</f>
        <v>-1.3907781333221074</v>
      </c>
      <c r="AQ18" s="77">
        <f>PuntuacionZ!AQ18*Pesos!$H19</f>
        <v>-1.3907781333221074</v>
      </c>
      <c r="AR18" s="77">
        <f>PuntuacionZ!AR18*Pesos!$H19</f>
        <v>6.739924799945597</v>
      </c>
      <c r="AS18" s="77">
        <f>PuntuacionZ!AS18*Pesos!$H19</f>
        <v>-1.3907781333221074</v>
      </c>
      <c r="AT18" s="77">
        <f>PuntuacionZ!AT18*Pesos!$H19</f>
        <v>-1.3907781333221074</v>
      </c>
      <c r="AU18" s="77">
        <f>PuntuacionZ!AU18*Pesos!$H19</f>
        <v>-1.3907781333221074</v>
      </c>
      <c r="AV18" s="77">
        <f>PuntuacionZ!AV18*Pesos!$H19</f>
        <v>-1.3907781333221074</v>
      </c>
      <c r="AW18" s="77">
        <f>PuntuacionZ!AW18*Pesos!$H19</f>
        <v>-1.3907781333221074</v>
      </c>
      <c r="AX18" s="77">
        <f>PuntuacionZ!AX18*Pesos!$H19</f>
        <v>-1.3907781333221074</v>
      </c>
      <c r="AY18" s="77">
        <f>PuntuacionZ!AY18*Pesos!$H19</f>
        <v>-1.3907781333221074</v>
      </c>
      <c r="AZ18" s="77">
        <f>PuntuacionZ!AZ18*Pesos!$H19</f>
        <v>-1.3907781333221074</v>
      </c>
      <c r="BA18" s="77">
        <f>PuntuacionZ!BA18*Pesos!$H19</f>
        <v>-1.3907781333221074</v>
      </c>
      <c r="BB18" s="77">
        <f>PuntuacionZ!BB18*Pesos!$H19</f>
        <v>-1.3907781333221074</v>
      </c>
      <c r="BC18" s="77">
        <f>PuntuacionZ!BC18*Pesos!$H19</f>
        <v>-1.3907781333221074</v>
      </c>
      <c r="BD18" s="77">
        <f>PuntuacionZ!BD18*Pesos!$H19</f>
        <v>-1.3907781333221074</v>
      </c>
      <c r="BE18" s="77">
        <f>PuntuacionZ!BE18*Pesos!$H19</f>
        <v>-1.3907781333221074</v>
      </c>
      <c r="BF18" s="77">
        <f>PuntuacionZ!BF18*Pesos!$H19</f>
        <v>-1.3907781333221074</v>
      </c>
      <c r="BG18" s="77">
        <f>PuntuacionZ!BG18*Pesos!$H19</f>
        <v>-1.3907781333221074</v>
      </c>
      <c r="BH18" s="77">
        <f>PuntuacionZ!BH18*Pesos!$H19</f>
        <v>-1.3907781333221074</v>
      </c>
      <c r="BI18" s="77">
        <f>PuntuacionZ!BI18*Pesos!$H19</f>
        <v>-1.3907781333221074</v>
      </c>
      <c r="BJ18" s="77">
        <f>PuntuacionZ!BJ18*Pesos!$H19</f>
        <v>-1.3907781333221074</v>
      </c>
      <c r="BK18" s="77">
        <f>PuntuacionZ!BK18*Pesos!$H19</f>
        <v>-1.3907781333221074</v>
      </c>
      <c r="BL18" s="77">
        <f>PuntuacionZ!BL18*Pesos!$H19</f>
        <v>-1.3907781333221074</v>
      </c>
      <c r="BM18" s="77">
        <f>PuntuacionZ!BM18*Pesos!$H19</f>
        <v>-1.3907781333221074</v>
      </c>
      <c r="BN18" s="77">
        <f>PuntuacionZ!BN18*Pesos!$H19</f>
        <v>-1.3907781333221074</v>
      </c>
      <c r="BO18" s="77">
        <f>PuntuacionZ!BO18*Pesos!$H19</f>
        <v>-1.3907781333221074</v>
      </c>
      <c r="BP18" s="77">
        <f>PuntuacionZ!BP18*Pesos!$H19</f>
        <v>-1.3907781333221074</v>
      </c>
      <c r="BQ18" s="77">
        <f>PuntuacionZ!BQ18*Pesos!$H19</f>
        <v>-1.3907781333221074</v>
      </c>
      <c r="BR18" s="77">
        <f>PuntuacionZ!BR18*Pesos!$H19</f>
        <v>-1.3907781333221074</v>
      </c>
      <c r="BS18" s="77">
        <f>PuntuacionZ!BS18*Pesos!$H19</f>
        <v>6.739924799945597</v>
      </c>
      <c r="BT18" s="77">
        <f>PuntuacionZ!BT18*Pesos!$H19</f>
        <v>-1.3907781333221074</v>
      </c>
      <c r="BU18" s="77">
        <f>PuntuacionZ!BU18*Pesos!$H19</f>
        <v>6.739924799945597</v>
      </c>
      <c r="BV18" s="77">
        <f>PuntuacionZ!BV18*Pesos!$H19</f>
        <v>6.739924799945597</v>
      </c>
      <c r="BW18" s="77">
        <f>PuntuacionZ!BW18*Pesos!$H19</f>
        <v>-1.3907781333221074</v>
      </c>
      <c r="BX18" s="77">
        <f>PuntuacionZ!BX18*Pesos!$H19</f>
        <v>6.739924799945597</v>
      </c>
      <c r="BY18" s="77">
        <f>PuntuacionZ!BY18*Pesos!$H19</f>
        <v>6.739924799945597</v>
      </c>
      <c r="BZ18" s="77">
        <f>PuntuacionZ!BZ18*Pesos!$H19</f>
        <v>-1.3907781333221074</v>
      </c>
      <c r="CA18" s="77">
        <f>PuntuacionZ!CA18*Pesos!$H19</f>
        <v>-1.3907781333221074</v>
      </c>
      <c r="CB18" s="77">
        <f>PuntuacionZ!CB18*Pesos!$H19</f>
        <v>6.739924799945597</v>
      </c>
      <c r="CE18" s="87">
        <f>100*F$48/$D$52</f>
        <v>28.72519834484442</v>
      </c>
      <c r="CF18" s="99" t="str">
        <f>ListadoUniversidades!$C$7</f>
        <v>UAB</v>
      </c>
      <c r="CG18" s="98"/>
    </row>
    <row r="19" spans="2:85" ht="12.75">
      <c r="B19" s="84" t="str">
        <f>Pesos!B20</f>
        <v>Tecnológicos</v>
      </c>
      <c r="C19" s="85" t="str">
        <f>Pesos!C20</f>
        <v>Sistema operativo propio</v>
      </c>
      <c r="D19" s="86" t="str">
        <f>Pesos!D20</f>
        <v>¿Mantienen una distribución propia de un sistema operativo libre?</v>
      </c>
      <c r="E19" s="77">
        <f>PuntuacionZ!E19*Pesos!$H20</f>
        <v>0</v>
      </c>
      <c r="F19" s="77">
        <f>PuntuacionZ!F19*Pesos!$H20</f>
        <v>0</v>
      </c>
      <c r="G19" s="77">
        <f>PuntuacionZ!G19*Pesos!$H20</f>
        <v>0</v>
      </c>
      <c r="H19" s="77">
        <f>PuntuacionZ!H19*Pesos!$H20</f>
        <v>0</v>
      </c>
      <c r="I19" s="77">
        <f>PuntuacionZ!I19*Pesos!$H20</f>
        <v>0</v>
      </c>
      <c r="J19" s="77">
        <f>PuntuacionZ!J19*Pesos!$H20</f>
        <v>0</v>
      </c>
      <c r="K19" s="77">
        <f>PuntuacionZ!K19*Pesos!$H20</f>
        <v>0</v>
      </c>
      <c r="L19" s="77">
        <f>PuntuacionZ!L19*Pesos!$H20</f>
        <v>0</v>
      </c>
      <c r="M19" s="77">
        <f>PuntuacionZ!M19*Pesos!$H20</f>
        <v>0</v>
      </c>
      <c r="N19" s="77">
        <f>PuntuacionZ!N19*Pesos!$H20</f>
        <v>0</v>
      </c>
      <c r="O19" s="77">
        <f>PuntuacionZ!O19*Pesos!$H20</f>
        <v>0</v>
      </c>
      <c r="P19" s="77">
        <f>PuntuacionZ!P19*Pesos!$H20</f>
        <v>0</v>
      </c>
      <c r="Q19" s="77">
        <f>PuntuacionZ!Q19*Pesos!$H20</f>
        <v>0</v>
      </c>
      <c r="R19" s="77">
        <f>PuntuacionZ!R19*Pesos!$H20</f>
        <v>0</v>
      </c>
      <c r="S19" s="77">
        <f>PuntuacionZ!S19*Pesos!$H20</f>
        <v>0</v>
      </c>
      <c r="T19" s="77">
        <f>PuntuacionZ!T19*Pesos!$H20</f>
        <v>0</v>
      </c>
      <c r="U19" s="77">
        <f>PuntuacionZ!U19*Pesos!$H20</f>
        <v>0</v>
      </c>
      <c r="V19" s="77">
        <f>PuntuacionZ!V19*Pesos!$H20</f>
        <v>0</v>
      </c>
      <c r="W19" s="77">
        <f>PuntuacionZ!W19*Pesos!$H20</f>
        <v>0</v>
      </c>
      <c r="X19" s="77">
        <f>PuntuacionZ!X19*Pesos!$H20</f>
        <v>0</v>
      </c>
      <c r="Y19" s="77">
        <f>PuntuacionZ!Y19*Pesos!$H20</f>
        <v>0</v>
      </c>
      <c r="Z19" s="77">
        <f>PuntuacionZ!Z19*Pesos!$H20</f>
        <v>0</v>
      </c>
      <c r="AA19" s="77">
        <f>PuntuacionZ!AA19*Pesos!$H20</f>
        <v>0</v>
      </c>
      <c r="AB19" s="77">
        <f>PuntuacionZ!AB19*Pesos!$H20</f>
        <v>0</v>
      </c>
      <c r="AC19" s="77">
        <f>PuntuacionZ!AC19*Pesos!$H20</f>
        <v>0</v>
      </c>
      <c r="AD19" s="77">
        <f>PuntuacionZ!AD19*Pesos!$H20</f>
        <v>0</v>
      </c>
      <c r="AE19" s="77">
        <f>PuntuacionZ!AE19*Pesos!$H20</f>
        <v>1.9612726480293878</v>
      </c>
      <c r="AF19" s="77">
        <f>PuntuacionZ!AF19*Pesos!$H20</f>
        <v>0</v>
      </c>
      <c r="AG19" s="77">
        <f>PuntuacionZ!AG19*Pesos!$H20</f>
        <v>0</v>
      </c>
      <c r="AH19" s="77">
        <f>PuntuacionZ!AH19*Pesos!$H20</f>
        <v>0</v>
      </c>
      <c r="AI19" s="77">
        <f>PuntuacionZ!AI19*Pesos!$H20</f>
        <v>0</v>
      </c>
      <c r="AJ19" s="77">
        <f>PuntuacionZ!AJ19*Pesos!$H20</f>
        <v>0</v>
      </c>
      <c r="AK19" s="77">
        <f>PuntuacionZ!AK19*Pesos!$H20</f>
        <v>0</v>
      </c>
      <c r="AL19" s="77">
        <f>PuntuacionZ!AL19*Pesos!$H20</f>
        <v>0</v>
      </c>
      <c r="AM19" s="77">
        <f>PuntuacionZ!AM19*Pesos!$H20</f>
        <v>0</v>
      </c>
      <c r="AN19" s="77">
        <f>PuntuacionZ!AN19*Pesos!$H20</f>
        <v>0</v>
      </c>
      <c r="AO19" s="77">
        <f>PuntuacionZ!AO19*Pesos!$H20</f>
        <v>0</v>
      </c>
      <c r="AP19" s="77">
        <f>PuntuacionZ!AP19*Pesos!$H20</f>
        <v>0</v>
      </c>
      <c r="AQ19" s="77">
        <f>PuntuacionZ!AQ19*Pesos!$H20</f>
        <v>0</v>
      </c>
      <c r="AR19" s="77">
        <f>PuntuacionZ!AR19*Pesos!$H20</f>
        <v>1.9612726480293878</v>
      </c>
      <c r="AS19" s="77">
        <f>PuntuacionZ!AS19*Pesos!$H20</f>
        <v>0</v>
      </c>
      <c r="AT19" s="77">
        <f>PuntuacionZ!AT19*Pesos!$H20</f>
        <v>0</v>
      </c>
      <c r="AU19" s="77">
        <f>PuntuacionZ!AU19*Pesos!$H20</f>
        <v>0</v>
      </c>
      <c r="AV19" s="77">
        <f>PuntuacionZ!AV19*Pesos!$H20</f>
        <v>0</v>
      </c>
      <c r="AW19" s="77">
        <f>PuntuacionZ!AW19*Pesos!$H20</f>
        <v>0</v>
      </c>
      <c r="AX19" s="77">
        <f>PuntuacionZ!AX19*Pesos!$H20</f>
        <v>0</v>
      </c>
      <c r="AY19" s="77">
        <f>PuntuacionZ!AY19*Pesos!$H20</f>
        <v>0</v>
      </c>
      <c r="AZ19" s="77">
        <f>PuntuacionZ!AZ19*Pesos!$H20</f>
        <v>0</v>
      </c>
      <c r="BA19" s="77">
        <f>PuntuacionZ!BA19*Pesos!$H20</f>
        <v>0</v>
      </c>
      <c r="BB19" s="77">
        <f>PuntuacionZ!BB19*Pesos!$H20</f>
        <v>0</v>
      </c>
      <c r="BC19" s="77">
        <f>PuntuacionZ!BC19*Pesos!$H20</f>
        <v>0</v>
      </c>
      <c r="BD19" s="77">
        <f>PuntuacionZ!BD19*Pesos!$H20</f>
        <v>0</v>
      </c>
      <c r="BE19" s="77">
        <f>PuntuacionZ!BE19*Pesos!$H20</f>
        <v>0</v>
      </c>
      <c r="BF19" s="77">
        <f>PuntuacionZ!BF19*Pesos!$H20</f>
        <v>0</v>
      </c>
      <c r="BG19" s="77">
        <f>PuntuacionZ!BG19*Pesos!$H20</f>
        <v>0</v>
      </c>
      <c r="BH19" s="77">
        <f>PuntuacionZ!BH19*Pesos!$H20</f>
        <v>0</v>
      </c>
      <c r="BI19" s="77">
        <f>PuntuacionZ!BI19*Pesos!$H20</f>
        <v>0</v>
      </c>
      <c r="BJ19" s="77">
        <f>PuntuacionZ!BJ19*Pesos!$H20</f>
        <v>0</v>
      </c>
      <c r="BK19" s="77">
        <f>PuntuacionZ!BK19*Pesos!$H20</f>
        <v>0</v>
      </c>
      <c r="BL19" s="77">
        <f>PuntuacionZ!BL19*Pesos!$H20</f>
        <v>0</v>
      </c>
      <c r="BM19" s="77">
        <f>PuntuacionZ!BM19*Pesos!$H20</f>
        <v>0</v>
      </c>
      <c r="BN19" s="77">
        <f>PuntuacionZ!BN19*Pesos!$H20</f>
        <v>0</v>
      </c>
      <c r="BO19" s="77">
        <f>PuntuacionZ!BO19*Pesos!$H20</f>
        <v>0</v>
      </c>
      <c r="BP19" s="77">
        <f>PuntuacionZ!BP19*Pesos!$H20</f>
        <v>0</v>
      </c>
      <c r="BQ19" s="77">
        <f>PuntuacionZ!BQ19*Pesos!$H20</f>
        <v>0</v>
      </c>
      <c r="BR19" s="77">
        <f>PuntuacionZ!BR19*Pesos!$H20</f>
        <v>0</v>
      </c>
      <c r="BS19" s="77">
        <f>PuntuacionZ!BS19*Pesos!$H20</f>
        <v>0</v>
      </c>
      <c r="BT19" s="77">
        <f>PuntuacionZ!BT19*Pesos!$H20</f>
        <v>0</v>
      </c>
      <c r="BU19" s="77">
        <f>PuntuacionZ!BU19*Pesos!$H20</f>
        <v>0</v>
      </c>
      <c r="BV19" s="77">
        <f>PuntuacionZ!BV19*Pesos!$H20</f>
        <v>0</v>
      </c>
      <c r="BW19" s="77">
        <f>PuntuacionZ!BW19*Pesos!$H20</f>
        <v>0</v>
      </c>
      <c r="BX19" s="77">
        <f>PuntuacionZ!BX19*Pesos!$H20</f>
        <v>0</v>
      </c>
      <c r="BY19" s="77">
        <f>PuntuacionZ!BY19*Pesos!$H20</f>
        <v>1.9612726480293878</v>
      </c>
      <c r="BZ19" s="77">
        <f>PuntuacionZ!BZ19*Pesos!$H20</f>
        <v>0</v>
      </c>
      <c r="CA19" s="77">
        <f>PuntuacionZ!CA19*Pesos!$H20</f>
        <v>0</v>
      </c>
      <c r="CB19" s="77">
        <f>PuntuacionZ!CB19*Pesos!$H20</f>
        <v>0</v>
      </c>
      <c r="CE19" s="87">
        <f>100*W$48/$D$52</f>
        <v>27.705565742130933</v>
      </c>
      <c r="CF19" s="88" t="str">
        <f>ListadoUniversidades!$C$24</f>
        <v>UCM</v>
      </c>
      <c r="CG19" s="98"/>
    </row>
    <row r="20" spans="2:85" ht="12.75">
      <c r="B20" s="90">
        <f>Pesos!B21</f>
        <v>0</v>
      </c>
      <c r="C20" s="91" t="str">
        <f>Pesos!C21</f>
        <v>Campus virtual</v>
      </c>
      <c r="D20" s="92" t="str">
        <f>Pesos!D21</f>
        <v>¿Disponen de un área de trabajo y comunicación entre estudiantes y profesores a través de Internet? (campus virtual, área virtual...)</v>
      </c>
      <c r="E20" s="77">
        <f>PuntuacionZ!E20*Pesos!$H21</f>
        <v>2.5216362617520702</v>
      </c>
      <c r="F20" s="77">
        <f>PuntuacionZ!F20*Pesos!$H21</f>
        <v>2.5216362617520702</v>
      </c>
      <c r="G20" s="77">
        <f>PuntuacionZ!G20*Pesos!$H21</f>
        <v>2.5216362617520702</v>
      </c>
      <c r="H20" s="77">
        <f>PuntuacionZ!H20*Pesos!$H21</f>
        <v>2.5216362617520702</v>
      </c>
      <c r="I20" s="77">
        <f>PuntuacionZ!I20*Pesos!$H21</f>
        <v>2.5216362617520702</v>
      </c>
      <c r="J20" s="77">
        <f>PuntuacionZ!J20*Pesos!$H21</f>
        <v>2.5216362617520702</v>
      </c>
      <c r="K20" s="77">
        <f>PuntuacionZ!K20*Pesos!$H21</f>
        <v>2.5216362617520702</v>
      </c>
      <c r="L20" s="77">
        <f>PuntuacionZ!L20*Pesos!$H21</f>
        <v>2.5216362617520702</v>
      </c>
      <c r="M20" s="77">
        <f>PuntuacionZ!M20*Pesos!$H21</f>
        <v>2.5216362617520702</v>
      </c>
      <c r="N20" s="77">
        <f>PuntuacionZ!N20*Pesos!$H21</f>
        <v>2.5216362617520702</v>
      </c>
      <c r="O20" s="77">
        <f>PuntuacionZ!O20*Pesos!$H21</f>
        <v>2.5216362617520702</v>
      </c>
      <c r="P20" s="77">
        <f>PuntuacionZ!P20*Pesos!$H21</f>
        <v>2.5216362617520702</v>
      </c>
      <c r="Q20" s="77">
        <f>PuntuacionZ!Q20*Pesos!$H21</f>
        <v>2.5216362617520702</v>
      </c>
      <c r="R20" s="77">
        <f>PuntuacionZ!R20*Pesos!$H21</f>
        <v>2.5216362617520702</v>
      </c>
      <c r="S20" s="77">
        <f>PuntuacionZ!S20*Pesos!$H21</f>
        <v>2.5216362617520702</v>
      </c>
      <c r="T20" s="77">
        <f>PuntuacionZ!T20*Pesos!$H21</f>
        <v>0</v>
      </c>
      <c r="U20" s="77">
        <f>PuntuacionZ!U20*Pesos!$H21</f>
        <v>2.5216362617520702</v>
      </c>
      <c r="V20" s="77">
        <f>PuntuacionZ!V20*Pesos!$H21</f>
        <v>2.5216362617520702</v>
      </c>
      <c r="W20" s="77">
        <f>PuntuacionZ!W20*Pesos!$H21</f>
        <v>2.5216362617520702</v>
      </c>
      <c r="X20" s="77">
        <f>PuntuacionZ!X20*Pesos!$H21</f>
        <v>2.5216362617520702</v>
      </c>
      <c r="Y20" s="77">
        <f>PuntuacionZ!Y20*Pesos!$H21</f>
        <v>2.5216362617520702</v>
      </c>
      <c r="Z20" s="77">
        <f>PuntuacionZ!Z20*Pesos!$H21</f>
        <v>2.5216362617520702</v>
      </c>
      <c r="AA20" s="77">
        <f>PuntuacionZ!AA20*Pesos!$H21</f>
        <v>2.5216362617520702</v>
      </c>
      <c r="AB20" s="77">
        <f>PuntuacionZ!AB20*Pesos!$H21</f>
        <v>2.5216362617520702</v>
      </c>
      <c r="AC20" s="77">
        <f>PuntuacionZ!AC20*Pesos!$H21</f>
        <v>2.5216362617520702</v>
      </c>
      <c r="AD20" s="77">
        <f>PuntuacionZ!AD20*Pesos!$H21</f>
        <v>2.5216362617520702</v>
      </c>
      <c r="AE20" s="77">
        <f>PuntuacionZ!AE20*Pesos!$H21</f>
        <v>2.5216362617520702</v>
      </c>
      <c r="AF20" s="77">
        <f>PuntuacionZ!AF20*Pesos!$H21</f>
        <v>2.5216362617520702</v>
      </c>
      <c r="AG20" s="77">
        <f>PuntuacionZ!AG20*Pesos!$H21</f>
        <v>2.5216362617520702</v>
      </c>
      <c r="AH20" s="77">
        <f>PuntuacionZ!AH20*Pesos!$H21</f>
        <v>2.5216362617520702</v>
      </c>
      <c r="AI20" s="77">
        <f>PuntuacionZ!AI20*Pesos!$H21</f>
        <v>2.5216362617520702</v>
      </c>
      <c r="AJ20" s="77">
        <f>PuntuacionZ!AJ20*Pesos!$H21</f>
        <v>2.5216362617520702</v>
      </c>
      <c r="AK20" s="77">
        <f>PuntuacionZ!AK20*Pesos!$H21</f>
        <v>2.5216362617520702</v>
      </c>
      <c r="AL20" s="77">
        <f>PuntuacionZ!AL20*Pesos!$H21</f>
        <v>2.5216362617520702</v>
      </c>
      <c r="AM20" s="77">
        <f>PuntuacionZ!AM20*Pesos!$H21</f>
        <v>0</v>
      </c>
      <c r="AN20" s="77">
        <f>PuntuacionZ!AN20*Pesos!$H21</f>
        <v>2.5216362617520702</v>
      </c>
      <c r="AO20" s="77">
        <f>PuntuacionZ!AO20*Pesos!$H21</f>
        <v>2.5216362617520702</v>
      </c>
      <c r="AP20" s="77">
        <f>PuntuacionZ!AP20*Pesos!$H21</f>
        <v>2.5216362617520702</v>
      </c>
      <c r="AQ20" s="77">
        <f>PuntuacionZ!AQ20*Pesos!$H21</f>
        <v>2.5216362617520702</v>
      </c>
      <c r="AR20" s="77">
        <f>PuntuacionZ!AR20*Pesos!$H21</f>
        <v>2.5216362617520702</v>
      </c>
      <c r="AS20" s="77">
        <f>PuntuacionZ!AS20*Pesos!$H21</f>
        <v>2.5216362617520702</v>
      </c>
      <c r="AT20" s="77">
        <f>PuntuacionZ!AT20*Pesos!$H21</f>
        <v>2.5216362617520702</v>
      </c>
      <c r="AU20" s="77">
        <f>PuntuacionZ!AU20*Pesos!$H21</f>
        <v>2.5216362617520702</v>
      </c>
      <c r="AV20" s="77">
        <f>PuntuacionZ!AV20*Pesos!$H21</f>
        <v>2.5216362617520702</v>
      </c>
      <c r="AW20" s="77">
        <f>PuntuacionZ!AW20*Pesos!$H21</f>
        <v>2.5216362617520702</v>
      </c>
      <c r="AX20" s="77">
        <f>PuntuacionZ!AX20*Pesos!$H21</f>
        <v>2.5216362617520702</v>
      </c>
      <c r="AY20" s="77">
        <f>PuntuacionZ!AY20*Pesos!$H21</f>
        <v>2.5216362617520702</v>
      </c>
      <c r="AZ20" s="77">
        <f>PuntuacionZ!AZ20*Pesos!$H21</f>
        <v>2.5216362617520702</v>
      </c>
      <c r="BA20" s="77">
        <f>PuntuacionZ!BA20*Pesos!$H21</f>
        <v>2.5216362617520702</v>
      </c>
      <c r="BB20" s="77">
        <f>PuntuacionZ!BB20*Pesos!$H21</f>
        <v>2.5216362617520702</v>
      </c>
      <c r="BC20" s="77">
        <f>PuntuacionZ!BC20*Pesos!$H21</f>
        <v>2.5216362617520702</v>
      </c>
      <c r="BD20" s="77">
        <f>PuntuacionZ!BD20*Pesos!$H21</f>
        <v>2.5216362617520702</v>
      </c>
      <c r="BE20" s="77">
        <f>PuntuacionZ!BE20*Pesos!$H21</f>
        <v>2.5216362617520702</v>
      </c>
      <c r="BF20" s="77">
        <f>PuntuacionZ!BF20*Pesos!$H21</f>
        <v>2.5216362617520702</v>
      </c>
      <c r="BG20" s="77">
        <f>PuntuacionZ!BG20*Pesos!$H21</f>
        <v>2.5216362617520702</v>
      </c>
      <c r="BH20" s="77">
        <f>PuntuacionZ!BH20*Pesos!$H21</f>
        <v>2.5216362617520702</v>
      </c>
      <c r="BI20" s="77">
        <f>PuntuacionZ!BI20*Pesos!$H21</f>
        <v>2.5216362617520702</v>
      </c>
      <c r="BJ20" s="77">
        <f>PuntuacionZ!BJ20*Pesos!$H21</f>
        <v>2.5216362617520702</v>
      </c>
      <c r="BK20" s="77">
        <f>PuntuacionZ!BK20*Pesos!$H21</f>
        <v>2.5216362617520702</v>
      </c>
      <c r="BL20" s="77">
        <f>PuntuacionZ!BL20*Pesos!$H21</f>
        <v>2.5216362617520702</v>
      </c>
      <c r="BM20" s="77">
        <f>PuntuacionZ!BM20*Pesos!$H21</f>
        <v>2.5216362617520702</v>
      </c>
      <c r="BN20" s="77">
        <f>PuntuacionZ!BN20*Pesos!$H21</f>
        <v>2.5216362617520702</v>
      </c>
      <c r="BO20" s="77">
        <f>PuntuacionZ!BO20*Pesos!$H21</f>
        <v>2.5216362617520702</v>
      </c>
      <c r="BP20" s="77">
        <f>PuntuacionZ!BP20*Pesos!$H21</f>
        <v>2.5216362617520702</v>
      </c>
      <c r="BQ20" s="77">
        <f>PuntuacionZ!BQ20*Pesos!$H21</f>
        <v>2.5216362617520702</v>
      </c>
      <c r="BR20" s="77">
        <f>PuntuacionZ!BR20*Pesos!$H21</f>
        <v>2.5216362617520702</v>
      </c>
      <c r="BS20" s="77">
        <f>PuntuacionZ!BS20*Pesos!$H21</f>
        <v>2.5216362617520702</v>
      </c>
      <c r="BT20" s="77">
        <f>PuntuacionZ!BT20*Pesos!$H21</f>
        <v>2.5216362617520702</v>
      </c>
      <c r="BU20" s="77">
        <f>PuntuacionZ!BU20*Pesos!$H21</f>
        <v>2.5216362617520702</v>
      </c>
      <c r="BV20" s="77">
        <f>PuntuacionZ!BV20*Pesos!$H21</f>
        <v>2.5216362617520702</v>
      </c>
      <c r="BW20" s="77">
        <f>PuntuacionZ!BW20*Pesos!$H21</f>
        <v>2.5216362617520702</v>
      </c>
      <c r="BX20" s="77">
        <f>PuntuacionZ!BX20*Pesos!$H21</f>
        <v>2.5216362617520702</v>
      </c>
      <c r="BY20" s="77">
        <f>PuntuacionZ!BY20*Pesos!$H21</f>
        <v>2.5216362617520702</v>
      </c>
      <c r="BZ20" s="77">
        <f>PuntuacionZ!BZ20*Pesos!$H21</f>
        <v>2.5216362617520702</v>
      </c>
      <c r="CA20" s="77">
        <f>PuntuacionZ!CA20*Pesos!$H21</f>
        <v>2.5216362617520702</v>
      </c>
      <c r="CB20" s="77">
        <f>PuntuacionZ!CB20*Pesos!$H21</f>
        <v>2.5216362617520702</v>
      </c>
      <c r="CE20" s="87">
        <f>100*AA$48/$D$52</f>
        <v>26.6595060698435</v>
      </c>
      <c r="CF20" s="88" t="str">
        <f>ListadoUniversidades!$C$28</f>
        <v>UDEUSTO</v>
      </c>
      <c r="CG20" s="98"/>
    </row>
    <row r="21" spans="2:85" ht="12.75">
      <c r="B21" s="90">
        <f>Pesos!B22</f>
        <v>0</v>
      </c>
      <c r="C21" s="91" t="str">
        <f>Pesos!C22</f>
        <v>Software del campus virtual</v>
      </c>
      <c r="D21" s="92" t="str">
        <f>Pesos!D22</f>
        <v>¿El campus virtual/área virtual se ha desarrollado con software libre?</v>
      </c>
      <c r="E21" s="77">
        <f>PuntuacionZ!E21*Pesos!$H22</f>
        <v>0</v>
      </c>
      <c r="F21" s="77">
        <f>PuntuacionZ!F21*Pesos!$H22</f>
        <v>4.109333167299673</v>
      </c>
      <c r="G21" s="77">
        <f>PuntuacionZ!G21*Pesos!$H22</f>
        <v>0</v>
      </c>
      <c r="H21" s="77">
        <f>PuntuacionZ!H21*Pesos!$H22</f>
        <v>0</v>
      </c>
      <c r="I21" s="77">
        <f>PuntuacionZ!I21*Pesos!$H22</f>
        <v>4.109333167299673</v>
      </c>
      <c r="J21" s="77">
        <f>PuntuacionZ!J21*Pesos!$H22</f>
        <v>0</v>
      </c>
      <c r="K21" s="77">
        <f>PuntuacionZ!K21*Pesos!$H22</f>
        <v>0</v>
      </c>
      <c r="L21" s="77">
        <f>PuntuacionZ!L21*Pesos!$H22</f>
        <v>4.109333167299673</v>
      </c>
      <c r="M21" s="77">
        <f>PuntuacionZ!M21*Pesos!$H22</f>
        <v>0</v>
      </c>
      <c r="N21" s="77">
        <f>PuntuacionZ!N21*Pesos!$H22</f>
        <v>0</v>
      </c>
      <c r="O21" s="77">
        <f>PuntuacionZ!O21*Pesos!$H22</f>
        <v>4.109333167299673</v>
      </c>
      <c r="P21" s="77">
        <f>PuntuacionZ!P21*Pesos!$H22</f>
        <v>4.109333167299673</v>
      </c>
      <c r="Q21" s="77">
        <f>PuntuacionZ!Q21*Pesos!$H22</f>
        <v>0</v>
      </c>
      <c r="R21" s="77">
        <f>PuntuacionZ!R21*Pesos!$H22</f>
        <v>0</v>
      </c>
      <c r="S21" s="77">
        <f>PuntuacionZ!S21*Pesos!$H22</f>
        <v>0</v>
      </c>
      <c r="T21" s="77">
        <f>PuntuacionZ!T21*Pesos!$H22</f>
        <v>0</v>
      </c>
      <c r="U21" s="77">
        <f>PuntuacionZ!U21*Pesos!$H22</f>
        <v>4.109333167299673</v>
      </c>
      <c r="V21" s="77">
        <f>PuntuacionZ!V21*Pesos!$H22</f>
        <v>4.109333167299673</v>
      </c>
      <c r="W21" s="77">
        <f>PuntuacionZ!W21*Pesos!$H22</f>
        <v>4.109333167299673</v>
      </c>
      <c r="X21" s="77">
        <f>PuntuacionZ!X21*Pesos!$H22</f>
        <v>4.109333167299673</v>
      </c>
      <c r="Y21" s="77">
        <f>PuntuacionZ!Y21*Pesos!$H22</f>
        <v>4.109333167299673</v>
      </c>
      <c r="Z21" s="77">
        <f>PuntuacionZ!Z21*Pesos!$H22</f>
        <v>4.109333167299673</v>
      </c>
      <c r="AA21" s="77">
        <f>PuntuacionZ!AA21*Pesos!$H22</f>
        <v>4.109333167299673</v>
      </c>
      <c r="AB21" s="77">
        <f>PuntuacionZ!AB21*Pesos!$H22</f>
        <v>0</v>
      </c>
      <c r="AC21" s="77">
        <f>PuntuacionZ!AC21*Pesos!$H22</f>
        <v>4.109333167299673</v>
      </c>
      <c r="AD21" s="77">
        <f>PuntuacionZ!AD21*Pesos!$H22</f>
        <v>4.109333167299673</v>
      </c>
      <c r="AE21" s="77">
        <f>PuntuacionZ!AE21*Pesos!$H22</f>
        <v>4.109333167299673</v>
      </c>
      <c r="AF21" s="77">
        <f>PuntuacionZ!AF21*Pesos!$H22</f>
        <v>4.109333167299673</v>
      </c>
      <c r="AG21" s="77">
        <f>PuntuacionZ!AG21*Pesos!$H22</f>
        <v>0</v>
      </c>
      <c r="AH21" s="77">
        <f>PuntuacionZ!AH21*Pesos!$H22</f>
        <v>4.109333167299673</v>
      </c>
      <c r="AI21" s="77">
        <f>PuntuacionZ!AI21*Pesos!$H22</f>
        <v>0</v>
      </c>
      <c r="AJ21" s="77">
        <f>PuntuacionZ!AJ21*Pesos!$H22</f>
        <v>4.109333167299673</v>
      </c>
      <c r="AK21" s="77">
        <f>PuntuacionZ!AK21*Pesos!$H22</f>
        <v>4.109333167299673</v>
      </c>
      <c r="AL21" s="77">
        <f>PuntuacionZ!AL21*Pesos!$H22</f>
        <v>4.109333167299673</v>
      </c>
      <c r="AM21" s="77">
        <f>PuntuacionZ!AM21*Pesos!$H22</f>
        <v>4.109333167299673</v>
      </c>
      <c r="AN21" s="77">
        <f>PuntuacionZ!AN21*Pesos!$H22</f>
        <v>0</v>
      </c>
      <c r="AO21" s="77">
        <f>PuntuacionZ!AO21*Pesos!$H22</f>
        <v>0</v>
      </c>
      <c r="AP21" s="77">
        <f>PuntuacionZ!AP21*Pesos!$H22</f>
        <v>4.109333167299673</v>
      </c>
      <c r="AQ21" s="77">
        <f>PuntuacionZ!AQ21*Pesos!$H22</f>
        <v>4.109333167299673</v>
      </c>
      <c r="AR21" s="77">
        <f>PuntuacionZ!AR21*Pesos!$H22</f>
        <v>4.109333167299673</v>
      </c>
      <c r="AS21" s="77">
        <f>PuntuacionZ!AS21*Pesos!$H22</f>
        <v>4.109333167299673</v>
      </c>
      <c r="AT21" s="77">
        <f>PuntuacionZ!AT21*Pesos!$H22</f>
        <v>4.109333167299673</v>
      </c>
      <c r="AU21" s="77">
        <f>PuntuacionZ!AU21*Pesos!$H22</f>
        <v>4.109333167299673</v>
      </c>
      <c r="AV21" s="77">
        <f>PuntuacionZ!AV21*Pesos!$H22</f>
        <v>4.109333167299673</v>
      </c>
      <c r="AW21" s="77">
        <f>PuntuacionZ!AW21*Pesos!$H22</f>
        <v>0</v>
      </c>
      <c r="AX21" s="77">
        <f>PuntuacionZ!AX21*Pesos!$H22</f>
        <v>4.109333167299673</v>
      </c>
      <c r="AY21" s="77">
        <f>PuntuacionZ!AY21*Pesos!$H22</f>
        <v>0</v>
      </c>
      <c r="AZ21" s="77">
        <f>PuntuacionZ!AZ21*Pesos!$H22</f>
        <v>0</v>
      </c>
      <c r="BA21" s="77">
        <f>PuntuacionZ!BA21*Pesos!$H22</f>
        <v>4.109333167299673</v>
      </c>
      <c r="BB21" s="77">
        <f>PuntuacionZ!BB21*Pesos!$H22</f>
        <v>0</v>
      </c>
      <c r="BC21" s="77">
        <f>PuntuacionZ!BC21*Pesos!$H22</f>
        <v>4.109333167299673</v>
      </c>
      <c r="BD21" s="77">
        <f>PuntuacionZ!BD21*Pesos!$H22</f>
        <v>0</v>
      </c>
      <c r="BE21" s="77">
        <f>PuntuacionZ!BE21*Pesos!$H22</f>
        <v>4.109333167299673</v>
      </c>
      <c r="BF21" s="77">
        <f>PuntuacionZ!BF21*Pesos!$H22</f>
        <v>4.109333167299673</v>
      </c>
      <c r="BG21" s="77">
        <f>PuntuacionZ!BG21*Pesos!$H22</f>
        <v>4.109333167299673</v>
      </c>
      <c r="BH21" s="77">
        <f>PuntuacionZ!BH21*Pesos!$H22</f>
        <v>0</v>
      </c>
      <c r="BI21" s="77">
        <f>PuntuacionZ!BI21*Pesos!$H22</f>
        <v>4.109333167299673</v>
      </c>
      <c r="BJ21" s="77">
        <f>PuntuacionZ!BJ21*Pesos!$H22</f>
        <v>4.109333167299673</v>
      </c>
      <c r="BK21" s="77">
        <f>PuntuacionZ!BK21*Pesos!$H22</f>
        <v>4.109333167299673</v>
      </c>
      <c r="BL21" s="77">
        <f>PuntuacionZ!BL21*Pesos!$H22</f>
        <v>0</v>
      </c>
      <c r="BM21" s="77">
        <f>PuntuacionZ!BM21*Pesos!$H22</f>
        <v>4.109333167299673</v>
      </c>
      <c r="BN21" s="77">
        <f>PuntuacionZ!BN21*Pesos!$H22</f>
        <v>0</v>
      </c>
      <c r="BO21" s="77">
        <f>PuntuacionZ!BO21*Pesos!$H22</f>
        <v>4.109333167299673</v>
      </c>
      <c r="BP21" s="77">
        <f>PuntuacionZ!BP21*Pesos!$H22</f>
        <v>0</v>
      </c>
      <c r="BQ21" s="77">
        <f>PuntuacionZ!BQ21*Pesos!$H22</f>
        <v>4.109333167299673</v>
      </c>
      <c r="BR21" s="77">
        <f>PuntuacionZ!BR21*Pesos!$H22</f>
        <v>4.109333167299673</v>
      </c>
      <c r="BS21" s="77">
        <f>PuntuacionZ!BS21*Pesos!$H22</f>
        <v>0</v>
      </c>
      <c r="BT21" s="77">
        <f>PuntuacionZ!BT21*Pesos!$H22</f>
        <v>4.109333167299673</v>
      </c>
      <c r="BU21" s="77">
        <f>PuntuacionZ!BU21*Pesos!$H22</f>
        <v>0</v>
      </c>
      <c r="BV21" s="77">
        <f>PuntuacionZ!BV21*Pesos!$H22</f>
        <v>4.109333167299673</v>
      </c>
      <c r="BW21" s="77">
        <f>PuntuacionZ!BW21*Pesos!$H22</f>
        <v>4.109333167299673</v>
      </c>
      <c r="BX21" s="77">
        <f>PuntuacionZ!BX21*Pesos!$H22</f>
        <v>4.109333167299673</v>
      </c>
      <c r="BY21" s="77">
        <f>PuntuacionZ!BY21*Pesos!$H22</f>
        <v>4.109333167299673</v>
      </c>
      <c r="BZ21" s="77">
        <f>PuntuacionZ!BZ21*Pesos!$H22</f>
        <v>0</v>
      </c>
      <c r="CA21" s="77">
        <f>PuntuacionZ!CA21*Pesos!$H22</f>
        <v>4.109333167299673</v>
      </c>
      <c r="CB21" s="77">
        <f>PuntuacionZ!CB21*Pesos!$H22</f>
        <v>4.109333167299673</v>
      </c>
      <c r="CE21" s="87">
        <f>100*O$48/$D$52</f>
        <v>26.038361026787694</v>
      </c>
      <c r="CF21" s="88" t="str">
        <f>ListadoUniversidades!$C$16</f>
        <v>UC3M</v>
      </c>
      <c r="CG21" s="98"/>
    </row>
    <row r="22" spans="2:85" ht="12.75">
      <c r="B22" s="90">
        <f>Pesos!B23</f>
        <v>0</v>
      </c>
      <c r="C22" s="91" t="str">
        <f>Pesos!C23</f>
        <v>Licencia de contenidos web</v>
      </c>
      <c r="D22" s="92" t="str">
        <f>Pesos!D23</f>
        <v>¿La web de la universidad utiliza alguna licencia de contenidos libre?</v>
      </c>
      <c r="E22" s="77">
        <f>PuntuacionZ!E22*Pesos!$H23</f>
        <v>0</v>
      </c>
      <c r="F22" s="77">
        <f>PuntuacionZ!F22*Pesos!$H23</f>
        <v>0</v>
      </c>
      <c r="G22" s="77">
        <f>PuntuacionZ!G22*Pesos!$H23</f>
        <v>0</v>
      </c>
      <c r="H22" s="77">
        <f>PuntuacionZ!H22*Pesos!$H23</f>
        <v>0</v>
      </c>
      <c r="I22" s="77">
        <f>PuntuacionZ!I22*Pesos!$H23</f>
        <v>0</v>
      </c>
      <c r="J22" s="77">
        <f>PuntuacionZ!J22*Pesos!$H23</f>
        <v>0</v>
      </c>
      <c r="K22" s="77">
        <f>PuntuacionZ!K22*Pesos!$H23</f>
        <v>0</v>
      </c>
      <c r="L22" s="77">
        <f>PuntuacionZ!L22*Pesos!$H23</f>
        <v>0</v>
      </c>
      <c r="M22" s="77">
        <f>PuntuacionZ!M22*Pesos!$H23</f>
        <v>0</v>
      </c>
      <c r="N22" s="77">
        <f>PuntuacionZ!N22*Pesos!$H23</f>
        <v>0</v>
      </c>
      <c r="O22" s="77">
        <f>PuntuacionZ!O22*Pesos!$H23</f>
        <v>0</v>
      </c>
      <c r="P22" s="77">
        <f>PuntuacionZ!P22*Pesos!$H23</f>
        <v>0</v>
      </c>
      <c r="Q22" s="77">
        <f>PuntuacionZ!Q22*Pesos!$H23</f>
        <v>0</v>
      </c>
      <c r="R22" s="77">
        <f>PuntuacionZ!R22*Pesos!$H23</f>
        <v>0</v>
      </c>
      <c r="S22" s="77">
        <f>PuntuacionZ!S22*Pesos!$H23</f>
        <v>0</v>
      </c>
      <c r="T22" s="77">
        <f>PuntuacionZ!T22*Pesos!$H23</f>
        <v>0</v>
      </c>
      <c r="U22" s="77">
        <f>PuntuacionZ!U22*Pesos!$H23</f>
        <v>0</v>
      </c>
      <c r="V22" s="77">
        <f>PuntuacionZ!V22*Pesos!$H23</f>
        <v>0</v>
      </c>
      <c r="W22" s="77">
        <f>PuntuacionZ!W22*Pesos!$H23</f>
        <v>0</v>
      </c>
      <c r="X22" s="77">
        <f>PuntuacionZ!X22*Pesos!$H23</f>
        <v>0</v>
      </c>
      <c r="Y22" s="77">
        <f>PuntuacionZ!Y22*Pesos!$H23</f>
        <v>0</v>
      </c>
      <c r="Z22" s="77">
        <f>PuntuacionZ!Z22*Pesos!$H23</f>
        <v>0</v>
      </c>
      <c r="AA22" s="77">
        <f>PuntuacionZ!AA22*Pesos!$H23</f>
        <v>0</v>
      </c>
      <c r="AB22" s="77">
        <f>PuntuacionZ!AB22*Pesos!$H23</f>
        <v>3.6423634891974346</v>
      </c>
      <c r="AC22" s="77">
        <f>PuntuacionZ!AC22*Pesos!$H23</f>
        <v>0</v>
      </c>
      <c r="AD22" s="77">
        <f>PuntuacionZ!AD22*Pesos!$H23</f>
        <v>0</v>
      </c>
      <c r="AE22" s="77">
        <f>PuntuacionZ!AE22*Pesos!$H23</f>
        <v>0</v>
      </c>
      <c r="AF22" s="77">
        <f>PuntuacionZ!AF22*Pesos!$H23</f>
        <v>0</v>
      </c>
      <c r="AG22" s="77">
        <f>PuntuacionZ!AG22*Pesos!$H23</f>
        <v>0</v>
      </c>
      <c r="AH22" s="77">
        <f>PuntuacionZ!AH22*Pesos!$H23</f>
        <v>0</v>
      </c>
      <c r="AI22" s="77">
        <f>PuntuacionZ!AI22*Pesos!$H23</f>
        <v>0</v>
      </c>
      <c r="AJ22" s="77">
        <f>PuntuacionZ!AJ22*Pesos!$H23</f>
        <v>0</v>
      </c>
      <c r="AK22" s="77">
        <f>PuntuacionZ!AK22*Pesos!$H23</f>
        <v>0</v>
      </c>
      <c r="AL22" s="77">
        <f>PuntuacionZ!AL22*Pesos!$H23</f>
        <v>0</v>
      </c>
      <c r="AM22" s="77">
        <f>PuntuacionZ!AM22*Pesos!$H23</f>
        <v>0</v>
      </c>
      <c r="AN22" s="77">
        <f>PuntuacionZ!AN22*Pesos!$H23</f>
        <v>0</v>
      </c>
      <c r="AO22" s="77">
        <f>PuntuacionZ!AO22*Pesos!$H23</f>
        <v>0</v>
      </c>
      <c r="AP22" s="77">
        <f>PuntuacionZ!AP22*Pesos!$H23</f>
        <v>0</v>
      </c>
      <c r="AQ22" s="77">
        <f>PuntuacionZ!AQ22*Pesos!$H23</f>
        <v>0</v>
      </c>
      <c r="AR22" s="77">
        <f>PuntuacionZ!AR22*Pesos!$H23</f>
        <v>0</v>
      </c>
      <c r="AS22" s="77">
        <f>PuntuacionZ!AS22*Pesos!$H23</f>
        <v>0</v>
      </c>
      <c r="AT22" s="77">
        <f>PuntuacionZ!AT22*Pesos!$H23</f>
        <v>0</v>
      </c>
      <c r="AU22" s="77">
        <f>PuntuacionZ!AU22*Pesos!$H23</f>
        <v>0</v>
      </c>
      <c r="AV22" s="77">
        <f>PuntuacionZ!AV22*Pesos!$H23</f>
        <v>0</v>
      </c>
      <c r="AW22" s="77">
        <f>PuntuacionZ!AW22*Pesos!$H23</f>
        <v>0</v>
      </c>
      <c r="AX22" s="77">
        <f>PuntuacionZ!AX22*Pesos!$H23</f>
        <v>0</v>
      </c>
      <c r="AY22" s="77">
        <f>PuntuacionZ!AY22*Pesos!$H23</f>
        <v>0</v>
      </c>
      <c r="AZ22" s="77">
        <f>PuntuacionZ!AZ22*Pesos!$H23</f>
        <v>0</v>
      </c>
      <c r="BA22" s="77">
        <f>PuntuacionZ!BA22*Pesos!$H23</f>
        <v>0</v>
      </c>
      <c r="BB22" s="77">
        <f>PuntuacionZ!BB22*Pesos!$H23</f>
        <v>3.6423634891974346</v>
      </c>
      <c r="BC22" s="77">
        <f>PuntuacionZ!BC22*Pesos!$H23</f>
        <v>0</v>
      </c>
      <c r="BD22" s="77">
        <f>PuntuacionZ!BD22*Pesos!$H23</f>
        <v>0</v>
      </c>
      <c r="BE22" s="77">
        <f>PuntuacionZ!BE22*Pesos!$H23</f>
        <v>0</v>
      </c>
      <c r="BF22" s="77">
        <f>PuntuacionZ!BF22*Pesos!$H23</f>
        <v>0</v>
      </c>
      <c r="BG22" s="77">
        <f>PuntuacionZ!BG22*Pesos!$H23</f>
        <v>0</v>
      </c>
      <c r="BH22" s="77">
        <f>PuntuacionZ!BH22*Pesos!$H23</f>
        <v>0</v>
      </c>
      <c r="BI22" s="77">
        <f>PuntuacionZ!BI22*Pesos!$H23</f>
        <v>0</v>
      </c>
      <c r="BJ22" s="77">
        <f>PuntuacionZ!BJ22*Pesos!$H23</f>
        <v>0</v>
      </c>
      <c r="BK22" s="77">
        <f>PuntuacionZ!BK22*Pesos!$H23</f>
        <v>0</v>
      </c>
      <c r="BL22" s="77">
        <f>PuntuacionZ!BL22*Pesos!$H23</f>
        <v>0</v>
      </c>
      <c r="BM22" s="77">
        <f>PuntuacionZ!BM22*Pesos!$H23</f>
        <v>0</v>
      </c>
      <c r="BN22" s="77">
        <f>PuntuacionZ!BN22*Pesos!$H23</f>
        <v>0</v>
      </c>
      <c r="BO22" s="77">
        <f>PuntuacionZ!BO22*Pesos!$H23</f>
        <v>0</v>
      </c>
      <c r="BP22" s="77">
        <f>PuntuacionZ!BP22*Pesos!$H23</f>
        <v>0</v>
      </c>
      <c r="BQ22" s="77">
        <f>PuntuacionZ!BQ22*Pesos!$H23</f>
        <v>0</v>
      </c>
      <c r="BR22" s="77">
        <f>PuntuacionZ!BR22*Pesos!$H23</f>
        <v>0</v>
      </c>
      <c r="BS22" s="77">
        <f>PuntuacionZ!BS22*Pesos!$H23</f>
        <v>0</v>
      </c>
      <c r="BT22" s="77">
        <f>PuntuacionZ!BT22*Pesos!$H23</f>
        <v>0</v>
      </c>
      <c r="BU22" s="77">
        <f>PuntuacionZ!BU22*Pesos!$H23</f>
        <v>0</v>
      </c>
      <c r="BV22" s="77">
        <f>PuntuacionZ!BV22*Pesos!$H23</f>
        <v>0</v>
      </c>
      <c r="BW22" s="77">
        <f>PuntuacionZ!BW22*Pesos!$H23</f>
        <v>0</v>
      </c>
      <c r="BX22" s="77">
        <f>PuntuacionZ!BX22*Pesos!$H23</f>
        <v>0</v>
      </c>
      <c r="BY22" s="77">
        <f>PuntuacionZ!BY22*Pesos!$H23</f>
        <v>0</v>
      </c>
      <c r="BZ22" s="77">
        <f>PuntuacionZ!BZ22*Pesos!$H23</f>
        <v>0</v>
      </c>
      <c r="CA22" s="77">
        <f>PuntuacionZ!CA22*Pesos!$H23</f>
        <v>0</v>
      </c>
      <c r="CB22" s="77">
        <f>PuntuacionZ!CB22*Pesos!$H23</f>
        <v>0</v>
      </c>
      <c r="CE22" s="87">
        <f>100*BX$48/$D$52</f>
        <v>25.80947896634419</v>
      </c>
      <c r="CF22" s="88" t="str">
        <f>ListadoUniversidades!$C$77</f>
        <v>UV</v>
      </c>
      <c r="CG22" s="98"/>
    </row>
    <row r="23" spans="2:85" ht="12.75">
      <c r="B23" s="94">
        <f>Pesos!B24</f>
        <v>0</v>
      </c>
      <c r="C23" s="95" t="str">
        <f>Pesos!C24</f>
        <v>Servidor web</v>
      </c>
      <c r="D23" s="96" t="str">
        <f>Pesos!D24</f>
        <v>¿El servidor de la web principal de la universidad es libre? (Apache, Nginx...)</v>
      </c>
      <c r="E23" s="77">
        <f>PuntuacionZ!E23*Pesos!$H24</f>
        <v>3.3621816823360935</v>
      </c>
      <c r="F23" s="77">
        <f>PuntuacionZ!F23*Pesos!$H24</f>
        <v>3.3621816823360935</v>
      </c>
      <c r="G23" s="77">
        <f>PuntuacionZ!G23*Pesos!$H24</f>
        <v>0</v>
      </c>
      <c r="H23" s="77">
        <f>PuntuacionZ!H23*Pesos!$H24</f>
        <v>3.3621816823360935</v>
      </c>
      <c r="I23" s="77">
        <f>PuntuacionZ!I23*Pesos!$H24</f>
        <v>3.3621816823360935</v>
      </c>
      <c r="J23" s="77">
        <f>PuntuacionZ!J23*Pesos!$H24</f>
        <v>3.3621816823360935</v>
      </c>
      <c r="K23" s="77">
        <f>PuntuacionZ!K23*Pesos!$H24</f>
        <v>3.3621816823360935</v>
      </c>
      <c r="L23" s="77">
        <f>PuntuacionZ!L23*Pesos!$H24</f>
        <v>3.3621816823360935</v>
      </c>
      <c r="M23" s="77">
        <f>PuntuacionZ!M23*Pesos!$H24</f>
        <v>3.3621816823360935</v>
      </c>
      <c r="N23" s="77">
        <f>PuntuacionZ!N23*Pesos!$H24</f>
        <v>0</v>
      </c>
      <c r="O23" s="77">
        <f>PuntuacionZ!O23*Pesos!$H24</f>
        <v>0</v>
      </c>
      <c r="P23" s="77">
        <f>PuntuacionZ!P23*Pesos!$H24</f>
        <v>3.3621816823360935</v>
      </c>
      <c r="Q23" s="77">
        <f>PuntuacionZ!Q23*Pesos!$H24</f>
        <v>3.3621816823360935</v>
      </c>
      <c r="R23" s="77">
        <f>PuntuacionZ!R23*Pesos!$H24</f>
        <v>3.3621816823360935</v>
      </c>
      <c r="S23" s="77">
        <f>PuntuacionZ!S23*Pesos!$H24</f>
        <v>3.3621816823360935</v>
      </c>
      <c r="T23" s="77">
        <f>PuntuacionZ!T23*Pesos!$H24</f>
        <v>0</v>
      </c>
      <c r="U23" s="77">
        <f>PuntuacionZ!U23*Pesos!$H24</f>
        <v>0</v>
      </c>
      <c r="V23" s="77">
        <f>PuntuacionZ!V23*Pesos!$H24</f>
        <v>0</v>
      </c>
      <c r="W23" s="77">
        <f>PuntuacionZ!W23*Pesos!$H24</f>
        <v>3.3621816823360935</v>
      </c>
      <c r="X23" s="77">
        <f>PuntuacionZ!X23*Pesos!$H24</f>
        <v>3.3621816823360935</v>
      </c>
      <c r="Y23" s="77">
        <f>PuntuacionZ!Y23*Pesos!$H24</f>
        <v>3.3621816823360935</v>
      </c>
      <c r="Z23" s="77">
        <f>PuntuacionZ!Z23*Pesos!$H24</f>
        <v>3.3621816823360935</v>
      </c>
      <c r="AA23" s="77">
        <f>PuntuacionZ!AA23*Pesos!$H24</f>
        <v>3.3621816823360935</v>
      </c>
      <c r="AB23" s="77">
        <f>PuntuacionZ!AB23*Pesos!$H24</f>
        <v>0</v>
      </c>
      <c r="AC23" s="77">
        <f>PuntuacionZ!AC23*Pesos!$H24</f>
        <v>3.3621816823360935</v>
      </c>
      <c r="AD23" s="77">
        <f>PuntuacionZ!AD23*Pesos!$H24</f>
        <v>3.3621816823360935</v>
      </c>
      <c r="AE23" s="77">
        <f>PuntuacionZ!AE23*Pesos!$H24</f>
        <v>0</v>
      </c>
      <c r="AF23" s="77">
        <f>PuntuacionZ!AF23*Pesos!$H24</f>
        <v>3.3621816823360935</v>
      </c>
      <c r="AG23" s="77">
        <f>PuntuacionZ!AG23*Pesos!$H24</f>
        <v>0</v>
      </c>
      <c r="AH23" s="77">
        <f>PuntuacionZ!AH23*Pesos!$H24</f>
        <v>3.3621816823360935</v>
      </c>
      <c r="AI23" s="77">
        <f>PuntuacionZ!AI23*Pesos!$H24</f>
        <v>0</v>
      </c>
      <c r="AJ23" s="77">
        <f>PuntuacionZ!AJ23*Pesos!$H24</f>
        <v>3.3621816823360935</v>
      </c>
      <c r="AK23" s="77">
        <f>PuntuacionZ!AK23*Pesos!$H24</f>
        <v>3.3621816823360935</v>
      </c>
      <c r="AL23" s="77">
        <f>PuntuacionZ!AL23*Pesos!$H24</f>
        <v>0</v>
      </c>
      <c r="AM23" s="77">
        <f>PuntuacionZ!AM23*Pesos!$H24</f>
        <v>3.3621816823360935</v>
      </c>
      <c r="AN23" s="77">
        <f>PuntuacionZ!AN23*Pesos!$H24</f>
        <v>3.3621816823360935</v>
      </c>
      <c r="AO23" s="77">
        <f>PuntuacionZ!AO23*Pesos!$H24</f>
        <v>3.3621816823360935</v>
      </c>
      <c r="AP23" s="77">
        <f>PuntuacionZ!AP23*Pesos!$H24</f>
        <v>3.3621816823360935</v>
      </c>
      <c r="AQ23" s="77">
        <f>PuntuacionZ!AQ23*Pesos!$H24</f>
        <v>0</v>
      </c>
      <c r="AR23" s="77">
        <f>PuntuacionZ!AR23*Pesos!$H24</f>
        <v>3.3621816823360935</v>
      </c>
      <c r="AS23" s="77">
        <f>PuntuacionZ!AS23*Pesos!$H24</f>
        <v>3.3621816823360935</v>
      </c>
      <c r="AT23" s="77">
        <f>PuntuacionZ!AT23*Pesos!$H24</f>
        <v>3.3621816823360935</v>
      </c>
      <c r="AU23" s="77">
        <f>PuntuacionZ!AU23*Pesos!$H24</f>
        <v>3.3621816823360935</v>
      </c>
      <c r="AV23" s="77">
        <f>PuntuacionZ!AV23*Pesos!$H24</f>
        <v>3.3621816823360935</v>
      </c>
      <c r="AW23" s="77">
        <f>PuntuacionZ!AW23*Pesos!$H24</f>
        <v>0</v>
      </c>
      <c r="AX23" s="77">
        <f>PuntuacionZ!AX23*Pesos!$H24</f>
        <v>3.3621816823360935</v>
      </c>
      <c r="AY23" s="77">
        <f>PuntuacionZ!AY23*Pesos!$H24</f>
        <v>3.3621816823360935</v>
      </c>
      <c r="AZ23" s="77">
        <f>PuntuacionZ!AZ23*Pesos!$H24</f>
        <v>3.3621816823360935</v>
      </c>
      <c r="BA23" s="77">
        <f>PuntuacionZ!BA23*Pesos!$H24</f>
        <v>3.3621816823360935</v>
      </c>
      <c r="BB23" s="77">
        <f>PuntuacionZ!BB23*Pesos!$H24</f>
        <v>3.3621816823360935</v>
      </c>
      <c r="BC23" s="77">
        <f>PuntuacionZ!BC23*Pesos!$H24</f>
        <v>3.3621816823360935</v>
      </c>
      <c r="BD23" s="77">
        <f>PuntuacionZ!BD23*Pesos!$H24</f>
        <v>0</v>
      </c>
      <c r="BE23" s="77">
        <f>PuntuacionZ!BE23*Pesos!$H24</f>
        <v>3.3621816823360935</v>
      </c>
      <c r="BF23" s="77">
        <f>PuntuacionZ!BF23*Pesos!$H24</f>
        <v>3.3621816823360935</v>
      </c>
      <c r="BG23" s="77">
        <f>PuntuacionZ!BG23*Pesos!$H24</f>
        <v>3.3621816823360935</v>
      </c>
      <c r="BH23" s="77">
        <f>PuntuacionZ!BH23*Pesos!$H24</f>
        <v>0</v>
      </c>
      <c r="BI23" s="77">
        <f>PuntuacionZ!BI23*Pesos!$H24</f>
        <v>3.3621816823360935</v>
      </c>
      <c r="BJ23" s="77">
        <f>PuntuacionZ!BJ23*Pesos!$H24</f>
        <v>3.3621816823360935</v>
      </c>
      <c r="BK23" s="77">
        <f>PuntuacionZ!BK23*Pesos!$H24</f>
        <v>3.3621816823360935</v>
      </c>
      <c r="BL23" s="77">
        <f>PuntuacionZ!BL23*Pesos!$H24</f>
        <v>3.3621816823360935</v>
      </c>
      <c r="BM23" s="77">
        <f>PuntuacionZ!BM23*Pesos!$H24</f>
        <v>3.3621816823360935</v>
      </c>
      <c r="BN23" s="77">
        <f>PuntuacionZ!BN23*Pesos!$H24</f>
        <v>3.3621816823360935</v>
      </c>
      <c r="BO23" s="77">
        <f>PuntuacionZ!BO23*Pesos!$H24</f>
        <v>3.3621816823360935</v>
      </c>
      <c r="BP23" s="77">
        <f>PuntuacionZ!BP23*Pesos!$H24</f>
        <v>3.3621816823360935</v>
      </c>
      <c r="BQ23" s="77">
        <f>PuntuacionZ!BQ23*Pesos!$H24</f>
        <v>3.3621816823360935</v>
      </c>
      <c r="BR23" s="77">
        <f>PuntuacionZ!BR23*Pesos!$H24</f>
        <v>3.3621816823360935</v>
      </c>
      <c r="BS23" s="77">
        <f>PuntuacionZ!BS23*Pesos!$H24</f>
        <v>3.3621816823360935</v>
      </c>
      <c r="BT23" s="77">
        <f>PuntuacionZ!BT23*Pesos!$H24</f>
        <v>3.3621816823360935</v>
      </c>
      <c r="BU23" s="77">
        <f>PuntuacionZ!BU23*Pesos!$H24</f>
        <v>3.3621816823360935</v>
      </c>
      <c r="BV23" s="77">
        <f>PuntuacionZ!BV23*Pesos!$H24</f>
        <v>3.3621816823360935</v>
      </c>
      <c r="BW23" s="77">
        <f>PuntuacionZ!BW23*Pesos!$H24</f>
        <v>3.3621816823360935</v>
      </c>
      <c r="BX23" s="77">
        <f>PuntuacionZ!BX23*Pesos!$H24</f>
        <v>3.3621816823360935</v>
      </c>
      <c r="BY23" s="77">
        <f>PuntuacionZ!BY23*Pesos!$H24</f>
        <v>3.3621816823360935</v>
      </c>
      <c r="BZ23" s="77">
        <f>PuntuacionZ!BZ23*Pesos!$H24</f>
        <v>3.3621816823360935</v>
      </c>
      <c r="CA23" s="77">
        <f>PuntuacionZ!CA23*Pesos!$H24</f>
        <v>3.3621816823360935</v>
      </c>
      <c r="CB23" s="77">
        <f>PuntuacionZ!CB23*Pesos!$H24</f>
        <v>3.3621816823360935</v>
      </c>
      <c r="CE23" s="87">
        <f>100*Z$48/$D$52</f>
        <v>25.802589150325883</v>
      </c>
      <c r="CF23" s="88" t="str">
        <f>ListadoUniversidades!$C$27</f>
        <v>UDC</v>
      </c>
      <c r="CG23" s="98"/>
    </row>
    <row r="24" spans="2:85" ht="12.75">
      <c r="B24" s="84" t="str">
        <f>Pesos!B25</f>
        <v>Divulgación</v>
      </c>
      <c r="C24" s="85" t="str">
        <f>Pesos!C25</f>
        <v>Eventos organizados</v>
      </c>
      <c r="D24" s="86" t="str">
        <f>Pesos!D25</f>
        <v>¿La universidad ha organizado íntegramente algún evento sobre software libre (ponencias, charlas,  talleres...) en los úlitmos 12 meses?</v>
      </c>
      <c r="E24" s="77">
        <f>PuntuacionZ!E24*Pesos!$H25</f>
        <v>4.482908909781457</v>
      </c>
      <c r="F24" s="77">
        <f>PuntuacionZ!F24*Pesos!$H25</f>
        <v>4.482908909781457</v>
      </c>
      <c r="G24" s="77">
        <f>PuntuacionZ!G24*Pesos!$H25</f>
        <v>4.482908909781457</v>
      </c>
      <c r="H24" s="77">
        <f>PuntuacionZ!H24*Pesos!$H25</f>
        <v>4.482908909781457</v>
      </c>
      <c r="I24" s="77">
        <f>PuntuacionZ!I24*Pesos!$H25</f>
        <v>4.482908909781457</v>
      </c>
      <c r="J24" s="77">
        <f>PuntuacionZ!J24*Pesos!$H25</f>
        <v>0</v>
      </c>
      <c r="K24" s="77">
        <f>PuntuacionZ!K24*Pesos!$H25</f>
        <v>0</v>
      </c>
      <c r="L24" s="77">
        <f>PuntuacionZ!L24*Pesos!$H25</f>
        <v>4.482908909781457</v>
      </c>
      <c r="M24" s="77">
        <f>PuntuacionZ!M24*Pesos!$H25</f>
        <v>4.482908909781457</v>
      </c>
      <c r="N24" s="77">
        <f>PuntuacionZ!N24*Pesos!$H25</f>
        <v>4.482908909781457</v>
      </c>
      <c r="O24" s="77">
        <f>PuntuacionZ!O24*Pesos!$H25</f>
        <v>4.482908909781457</v>
      </c>
      <c r="P24" s="77">
        <f>PuntuacionZ!P24*Pesos!$H25</f>
        <v>4.482908909781457</v>
      </c>
      <c r="Q24" s="77">
        <f>PuntuacionZ!Q24*Pesos!$H25</f>
        <v>0</v>
      </c>
      <c r="R24" s="77">
        <f>PuntuacionZ!R24*Pesos!$H25</f>
        <v>0</v>
      </c>
      <c r="S24" s="77">
        <f>PuntuacionZ!S24*Pesos!$H25</f>
        <v>0</v>
      </c>
      <c r="T24" s="77">
        <f>PuntuacionZ!T24*Pesos!$H25</f>
        <v>4.482908909781457</v>
      </c>
      <c r="U24" s="77">
        <f>PuntuacionZ!U24*Pesos!$H25</f>
        <v>0</v>
      </c>
      <c r="V24" s="77">
        <f>PuntuacionZ!V24*Pesos!$H25</f>
        <v>4.482908909781457</v>
      </c>
      <c r="W24" s="77">
        <f>PuntuacionZ!W24*Pesos!$H25</f>
        <v>4.482908909781457</v>
      </c>
      <c r="X24" s="77">
        <f>PuntuacionZ!X24*Pesos!$H25</f>
        <v>4.482908909781457</v>
      </c>
      <c r="Y24" s="77">
        <f>PuntuacionZ!Y24*Pesos!$H25</f>
        <v>4.482908909781457</v>
      </c>
      <c r="Z24" s="77">
        <f>PuntuacionZ!Z24*Pesos!$H25</f>
        <v>4.482908909781457</v>
      </c>
      <c r="AA24" s="77">
        <f>PuntuacionZ!AA24*Pesos!$H25</f>
        <v>4.482908909781457</v>
      </c>
      <c r="AB24" s="77">
        <f>PuntuacionZ!AB24*Pesos!$H25</f>
        <v>4.482908909781457</v>
      </c>
      <c r="AC24" s="77">
        <f>PuntuacionZ!AC24*Pesos!$H25</f>
        <v>0</v>
      </c>
      <c r="AD24" s="77">
        <f>PuntuacionZ!AD24*Pesos!$H25</f>
        <v>0</v>
      </c>
      <c r="AE24" s="77">
        <f>PuntuacionZ!AE24*Pesos!$H25</f>
        <v>4.482908909781457</v>
      </c>
      <c r="AF24" s="77">
        <f>PuntuacionZ!AF24*Pesos!$H25</f>
        <v>4.482908909781457</v>
      </c>
      <c r="AG24" s="77">
        <f>PuntuacionZ!AG24*Pesos!$H25</f>
        <v>4.482908909781457</v>
      </c>
      <c r="AH24" s="77">
        <f>PuntuacionZ!AH24*Pesos!$H25</f>
        <v>0</v>
      </c>
      <c r="AI24" s="77">
        <f>PuntuacionZ!AI24*Pesos!$H25</f>
        <v>0</v>
      </c>
      <c r="AJ24" s="77">
        <f>PuntuacionZ!AJ24*Pesos!$H25</f>
        <v>4.482908909781457</v>
      </c>
      <c r="AK24" s="77">
        <f>PuntuacionZ!AK24*Pesos!$H25</f>
        <v>4.482908909781457</v>
      </c>
      <c r="AL24" s="77">
        <f>PuntuacionZ!AL24*Pesos!$H25</f>
        <v>4.482908909781457</v>
      </c>
      <c r="AM24" s="77">
        <f>PuntuacionZ!AM24*Pesos!$H25</f>
        <v>0</v>
      </c>
      <c r="AN24" s="77">
        <f>PuntuacionZ!AN24*Pesos!$H25</f>
        <v>0</v>
      </c>
      <c r="AO24" s="77">
        <f>PuntuacionZ!AO24*Pesos!$H25</f>
        <v>4.482908909781457</v>
      </c>
      <c r="AP24" s="77">
        <f>PuntuacionZ!AP24*Pesos!$H25</f>
        <v>4.482908909781457</v>
      </c>
      <c r="AQ24" s="77">
        <f>PuntuacionZ!AQ24*Pesos!$H25</f>
        <v>4.482908909781457</v>
      </c>
      <c r="AR24" s="77">
        <f>PuntuacionZ!AR24*Pesos!$H25</f>
        <v>4.482908909781457</v>
      </c>
      <c r="AS24" s="77">
        <f>PuntuacionZ!AS24*Pesos!$H25</f>
        <v>4.482908909781457</v>
      </c>
      <c r="AT24" s="77">
        <f>PuntuacionZ!AT24*Pesos!$H25</f>
        <v>4.482908909781457</v>
      </c>
      <c r="AU24" s="77">
        <f>PuntuacionZ!AU24*Pesos!$H25</f>
        <v>4.482908909781457</v>
      </c>
      <c r="AV24" s="77">
        <f>PuntuacionZ!AV24*Pesos!$H25</f>
        <v>4.482908909781457</v>
      </c>
      <c r="AW24" s="77">
        <f>PuntuacionZ!AW24*Pesos!$H25</f>
        <v>4.482908909781457</v>
      </c>
      <c r="AX24" s="77">
        <f>PuntuacionZ!AX24*Pesos!$H25</f>
        <v>4.482908909781457</v>
      </c>
      <c r="AY24" s="77">
        <f>PuntuacionZ!AY24*Pesos!$H25</f>
        <v>4.482908909781457</v>
      </c>
      <c r="AZ24" s="77">
        <f>PuntuacionZ!AZ24*Pesos!$H25</f>
        <v>4.482908909781457</v>
      </c>
      <c r="BA24" s="77">
        <f>PuntuacionZ!BA24*Pesos!$H25</f>
        <v>4.482908909781457</v>
      </c>
      <c r="BB24" s="77">
        <f>PuntuacionZ!BB24*Pesos!$H25</f>
        <v>4.482908909781457</v>
      </c>
      <c r="BC24" s="77">
        <f>PuntuacionZ!BC24*Pesos!$H25</f>
        <v>4.482908909781457</v>
      </c>
      <c r="BD24" s="77">
        <f>PuntuacionZ!BD24*Pesos!$H25</f>
        <v>0</v>
      </c>
      <c r="BE24" s="77">
        <f>PuntuacionZ!BE24*Pesos!$H25</f>
        <v>4.482908909781457</v>
      </c>
      <c r="BF24" s="77">
        <f>PuntuacionZ!BF24*Pesos!$H25</f>
        <v>4.482908909781457</v>
      </c>
      <c r="BG24" s="77">
        <f>PuntuacionZ!BG24*Pesos!$H25</f>
        <v>4.482908909781457</v>
      </c>
      <c r="BH24" s="77">
        <f>PuntuacionZ!BH24*Pesos!$H25</f>
        <v>4.482908909781457</v>
      </c>
      <c r="BI24" s="77">
        <f>PuntuacionZ!BI24*Pesos!$H25</f>
        <v>4.482908909781457</v>
      </c>
      <c r="BJ24" s="77">
        <f>PuntuacionZ!BJ24*Pesos!$H25</f>
        <v>4.482908909781457</v>
      </c>
      <c r="BK24" s="77">
        <f>PuntuacionZ!BK24*Pesos!$H25</f>
        <v>4.482908909781457</v>
      </c>
      <c r="BL24" s="77">
        <f>PuntuacionZ!BL24*Pesos!$H25</f>
        <v>4.482908909781457</v>
      </c>
      <c r="BM24" s="77">
        <f>PuntuacionZ!BM24*Pesos!$H25</f>
        <v>4.482908909781457</v>
      </c>
      <c r="BN24" s="77">
        <f>PuntuacionZ!BN24*Pesos!$H25</f>
        <v>4.482908909781457</v>
      </c>
      <c r="BO24" s="77">
        <f>PuntuacionZ!BO24*Pesos!$H25</f>
        <v>4.482908909781457</v>
      </c>
      <c r="BP24" s="77">
        <f>PuntuacionZ!BP24*Pesos!$H25</f>
        <v>4.482908909781457</v>
      </c>
      <c r="BQ24" s="77">
        <f>PuntuacionZ!BQ24*Pesos!$H25</f>
        <v>4.482908909781457</v>
      </c>
      <c r="BR24" s="77">
        <f>PuntuacionZ!BR24*Pesos!$H25</f>
        <v>4.482908909781457</v>
      </c>
      <c r="BS24" s="77">
        <f>PuntuacionZ!BS24*Pesos!$H25</f>
        <v>4.482908909781457</v>
      </c>
      <c r="BT24" s="77">
        <f>PuntuacionZ!BT24*Pesos!$H25</f>
        <v>4.482908909781457</v>
      </c>
      <c r="BU24" s="77">
        <f>PuntuacionZ!BU24*Pesos!$H25</f>
        <v>4.482908909781457</v>
      </c>
      <c r="BV24" s="77">
        <f>PuntuacionZ!BV24*Pesos!$H25</f>
        <v>4.482908909781457</v>
      </c>
      <c r="BW24" s="77">
        <f>PuntuacionZ!BW24*Pesos!$H25</f>
        <v>4.482908909781457</v>
      </c>
      <c r="BX24" s="77">
        <f>PuntuacionZ!BX24*Pesos!$H25</f>
        <v>4.482908909781457</v>
      </c>
      <c r="BY24" s="77">
        <f>PuntuacionZ!BY24*Pesos!$H25</f>
        <v>4.482908909781457</v>
      </c>
      <c r="BZ24" s="77">
        <f>PuntuacionZ!BZ24*Pesos!$H25</f>
        <v>0</v>
      </c>
      <c r="CA24" s="77">
        <f>PuntuacionZ!CA24*Pesos!$H25</f>
        <v>0</v>
      </c>
      <c r="CB24" s="77">
        <f>PuntuacionZ!CB24*Pesos!$H25</f>
        <v>4.482908909781457</v>
      </c>
      <c r="CE24" s="87">
        <f>100*AV$48/$D$52</f>
        <v>24.27984205840065</v>
      </c>
      <c r="CF24" s="88" t="str">
        <f>ListadoUniversidades!$C$49</f>
        <v>UM</v>
      </c>
      <c r="CG24" s="100" t="s">
        <v>391</v>
      </c>
    </row>
    <row r="25" spans="2:85" ht="12.75">
      <c r="B25" s="94">
        <f>Pesos!B26</f>
        <v>0</v>
      </c>
      <c r="C25" s="95" t="str">
        <f>Pesos!C26</f>
        <v>Premio local CuSL</v>
      </c>
      <c r="D25" s="96" t="str">
        <f>Pesos!D26</f>
        <v>Número de premios locales que la universidad ha organizado para el Concurso Universitario de Software Libre</v>
      </c>
      <c r="E25" s="77">
        <f>PuntuacionZ!E25*Pesos!$H26</f>
        <v>-0.8863410038832035</v>
      </c>
      <c r="F25" s="77">
        <f>PuntuacionZ!F25*Pesos!$H26</f>
        <v>-0.8863410038832035</v>
      </c>
      <c r="G25" s="77">
        <f>PuntuacionZ!G25*Pesos!$H26</f>
        <v>-0.8863410038832035</v>
      </c>
      <c r="H25" s="77">
        <f>PuntuacionZ!H25*Pesos!$H26</f>
        <v>-0.8863410038832035</v>
      </c>
      <c r="I25" s="77">
        <f>PuntuacionZ!I25*Pesos!$H26</f>
        <v>-0.8863410038832035</v>
      </c>
      <c r="J25" s="77">
        <f>PuntuacionZ!J25*Pesos!$H26</f>
        <v>-0.8863410038832035</v>
      </c>
      <c r="K25" s="77">
        <f>PuntuacionZ!K25*Pesos!$H26</f>
        <v>-0.8863410038832035</v>
      </c>
      <c r="L25" s="77">
        <f>PuntuacionZ!L25*Pesos!$H26</f>
        <v>-0.8863410038832035</v>
      </c>
      <c r="M25" s="77">
        <f>PuntuacionZ!M25*Pesos!$H26</f>
        <v>-0.8863410038832035</v>
      </c>
      <c r="N25" s="77">
        <f>PuntuacionZ!N25*Pesos!$H26</f>
        <v>-0.8863410038832035</v>
      </c>
      <c r="O25" s="77">
        <f>PuntuacionZ!O25*Pesos!$H26</f>
        <v>-0.8863410038832035</v>
      </c>
      <c r="P25" s="77">
        <f>PuntuacionZ!P25*Pesos!$H26</f>
        <v>-0.8863410038832035</v>
      </c>
      <c r="Q25" s="77">
        <f>PuntuacionZ!Q25*Pesos!$H26</f>
        <v>-0.8863410038832035</v>
      </c>
      <c r="R25" s="77">
        <f>PuntuacionZ!R25*Pesos!$H26</f>
        <v>-0.8863410038832035</v>
      </c>
      <c r="S25" s="77">
        <f>PuntuacionZ!S25*Pesos!$H26</f>
        <v>-0.8863410038832035</v>
      </c>
      <c r="T25" s="77">
        <f>PuntuacionZ!T25*Pesos!$H26</f>
        <v>-0.8863410038832035</v>
      </c>
      <c r="U25" s="77">
        <f>PuntuacionZ!U25*Pesos!$H26</f>
        <v>-0.8863410038832035</v>
      </c>
      <c r="V25" s="77">
        <f>PuntuacionZ!V25*Pesos!$H26</f>
        <v>-0.8863410038832035</v>
      </c>
      <c r="W25" s="77">
        <f>PuntuacionZ!W25*Pesos!$H26</f>
        <v>-0.8863410038832035</v>
      </c>
      <c r="X25" s="77">
        <f>PuntuacionZ!X25*Pesos!$H26</f>
        <v>-0.8863410038832035</v>
      </c>
      <c r="Y25" s="77">
        <f>PuntuacionZ!Y25*Pesos!$H26</f>
        <v>-0.8863410038832035</v>
      </c>
      <c r="Z25" s="77">
        <f>PuntuacionZ!Z25*Pesos!$H26</f>
        <v>-0.8863410038832035</v>
      </c>
      <c r="AA25" s="77">
        <f>PuntuacionZ!AA25*Pesos!$H26</f>
        <v>-0.8863410038832035</v>
      </c>
      <c r="AB25" s="77">
        <f>PuntuacionZ!AB25*Pesos!$H26</f>
        <v>-0.8863410038832035</v>
      </c>
      <c r="AC25" s="77">
        <f>PuntuacionZ!AC25*Pesos!$H26</f>
        <v>-0.8863410038832035</v>
      </c>
      <c r="AD25" s="77">
        <f>PuntuacionZ!AD25*Pesos!$H26</f>
        <v>-0.8863410038832035</v>
      </c>
      <c r="AE25" s="77">
        <f>PuntuacionZ!AE25*Pesos!$H26</f>
        <v>-0.8863410038832035</v>
      </c>
      <c r="AF25" s="77">
        <f>PuntuacionZ!AF25*Pesos!$H26</f>
        <v>-0.8863410038832035</v>
      </c>
      <c r="AG25" s="77">
        <f>PuntuacionZ!AG25*Pesos!$H26</f>
        <v>-0.8863410038832035</v>
      </c>
      <c r="AH25" s="77">
        <f>PuntuacionZ!AH25*Pesos!$H26</f>
        <v>-0.8863410038832035</v>
      </c>
      <c r="AI25" s="77">
        <f>PuntuacionZ!AI25*Pesos!$H26</f>
        <v>-0.8863410038832035</v>
      </c>
      <c r="AJ25" s="77">
        <f>PuntuacionZ!AJ25*Pesos!$H26</f>
        <v>12.58604225514149</v>
      </c>
      <c r="AK25" s="77">
        <f>PuntuacionZ!AK25*Pesos!$H26</f>
        <v>-0.8863410038832035</v>
      </c>
      <c r="AL25" s="77">
        <f>PuntuacionZ!AL25*Pesos!$H26</f>
        <v>-0.8863410038832035</v>
      </c>
      <c r="AM25" s="77">
        <f>PuntuacionZ!AM25*Pesos!$H26</f>
        <v>-0.8863410038832035</v>
      </c>
      <c r="AN25" s="77">
        <f>PuntuacionZ!AN25*Pesos!$H26</f>
        <v>-0.8863410038832035</v>
      </c>
      <c r="AO25" s="77">
        <f>PuntuacionZ!AO25*Pesos!$H26</f>
        <v>-0.8863410038832035</v>
      </c>
      <c r="AP25" s="77">
        <f>PuntuacionZ!AP25*Pesos!$H26</f>
        <v>12.58604225514149</v>
      </c>
      <c r="AQ25" s="77">
        <f>PuntuacionZ!AQ25*Pesos!$H26</f>
        <v>-0.8863410038832035</v>
      </c>
      <c r="AR25" s="77">
        <f>PuntuacionZ!AR25*Pesos!$H26</f>
        <v>12.58604225514149</v>
      </c>
      <c r="AS25" s="77">
        <f>PuntuacionZ!AS25*Pesos!$H26</f>
        <v>-0.8863410038832035</v>
      </c>
      <c r="AT25" s="77">
        <f>PuntuacionZ!AT25*Pesos!$H26</f>
        <v>-0.8863410038832035</v>
      </c>
      <c r="AU25" s="77">
        <f>PuntuacionZ!AU25*Pesos!$H26</f>
        <v>-0.8863410038832035</v>
      </c>
      <c r="AV25" s="77">
        <f>PuntuacionZ!AV25*Pesos!$H26</f>
        <v>-0.8863410038832035</v>
      </c>
      <c r="AW25" s="77">
        <f>PuntuacionZ!AW25*Pesos!$H26</f>
        <v>-0.8863410038832035</v>
      </c>
      <c r="AX25" s="77">
        <f>PuntuacionZ!AX25*Pesos!$H26</f>
        <v>-0.8863410038832035</v>
      </c>
      <c r="AY25" s="77">
        <f>PuntuacionZ!AY25*Pesos!$H26</f>
        <v>-0.8863410038832035</v>
      </c>
      <c r="AZ25" s="77">
        <f>PuntuacionZ!AZ25*Pesos!$H26</f>
        <v>-0.8863410038832035</v>
      </c>
      <c r="BA25" s="77">
        <f>PuntuacionZ!BA25*Pesos!$H26</f>
        <v>-0.8863410038832035</v>
      </c>
      <c r="BB25" s="77">
        <f>PuntuacionZ!BB25*Pesos!$H26</f>
        <v>-0.8863410038832035</v>
      </c>
      <c r="BC25" s="77">
        <f>PuntuacionZ!BC25*Pesos!$H26</f>
        <v>-0.8863410038832035</v>
      </c>
      <c r="BD25" s="77">
        <f>PuntuacionZ!BD25*Pesos!$H26</f>
        <v>-0.8863410038832035</v>
      </c>
      <c r="BE25" s="77">
        <f>PuntuacionZ!BE25*Pesos!$H26</f>
        <v>-0.8863410038832035</v>
      </c>
      <c r="BF25" s="77">
        <f>PuntuacionZ!BF25*Pesos!$H26</f>
        <v>-0.8863410038832035</v>
      </c>
      <c r="BG25" s="77">
        <f>PuntuacionZ!BG25*Pesos!$H26</f>
        <v>-0.8863410038832035</v>
      </c>
      <c r="BH25" s="77">
        <f>PuntuacionZ!BH25*Pesos!$H26</f>
        <v>-0.8863410038832035</v>
      </c>
      <c r="BI25" s="77">
        <f>PuntuacionZ!BI25*Pesos!$H26</f>
        <v>-0.8863410038832035</v>
      </c>
      <c r="BJ25" s="77">
        <f>PuntuacionZ!BJ25*Pesos!$H26</f>
        <v>-0.8863410038832035</v>
      </c>
      <c r="BK25" s="77">
        <f>PuntuacionZ!BK25*Pesos!$H26</f>
        <v>-0.8863410038832035</v>
      </c>
      <c r="BL25" s="77">
        <f>PuntuacionZ!BL25*Pesos!$H26</f>
        <v>-0.8863410038832035</v>
      </c>
      <c r="BM25" s="77">
        <f>PuntuacionZ!BM25*Pesos!$H26</f>
        <v>-0.8863410038832035</v>
      </c>
      <c r="BN25" s="77">
        <f>PuntuacionZ!BN25*Pesos!$H26</f>
        <v>-0.8863410038832035</v>
      </c>
      <c r="BO25" s="77">
        <f>PuntuacionZ!BO25*Pesos!$H26</f>
        <v>-0.8863410038832035</v>
      </c>
      <c r="BP25" s="77">
        <f>PuntuacionZ!BP25*Pesos!$H26</f>
        <v>-0.8863410038832035</v>
      </c>
      <c r="BQ25" s="77">
        <f>PuntuacionZ!BQ25*Pesos!$H26</f>
        <v>-0.8863410038832035</v>
      </c>
      <c r="BR25" s="77">
        <f>PuntuacionZ!BR25*Pesos!$H26</f>
        <v>-0.8863410038832035</v>
      </c>
      <c r="BS25" s="77">
        <f>PuntuacionZ!BS25*Pesos!$H26</f>
        <v>12.58604225514149</v>
      </c>
      <c r="BT25" s="77">
        <f>PuntuacionZ!BT25*Pesos!$H26</f>
        <v>-0.8863410038832035</v>
      </c>
      <c r="BU25" s="77">
        <f>PuntuacionZ!BU25*Pesos!$H26</f>
        <v>-0.8863410038832035</v>
      </c>
      <c r="BV25" s="77">
        <f>PuntuacionZ!BV25*Pesos!$H26</f>
        <v>-0.8863410038832035</v>
      </c>
      <c r="BW25" s="77">
        <f>PuntuacionZ!BW25*Pesos!$H26</f>
        <v>-0.8863410038832035</v>
      </c>
      <c r="BX25" s="77">
        <f>PuntuacionZ!BX25*Pesos!$H26</f>
        <v>-0.8863410038832035</v>
      </c>
      <c r="BY25" s="77">
        <f>PuntuacionZ!BY25*Pesos!$H26</f>
        <v>-0.8863410038832035</v>
      </c>
      <c r="BZ25" s="77">
        <f>PuntuacionZ!BZ25*Pesos!$H26</f>
        <v>-0.8863410038832035</v>
      </c>
      <c r="CA25" s="77">
        <f>PuntuacionZ!CA25*Pesos!$H26</f>
        <v>-0.8863410038832035</v>
      </c>
      <c r="CB25" s="77">
        <f>PuntuacionZ!CB25*Pesos!$H26</f>
        <v>12.58604225514149</v>
      </c>
      <c r="CE25" s="87">
        <f>100*X$48/$D$52</f>
        <v>22.264964358294666</v>
      </c>
      <c r="CF25" s="88" t="str">
        <f>ListadoUniversidades!$C$25</f>
        <v>UCO</v>
      </c>
      <c r="CG25" s="101"/>
    </row>
    <row r="26" spans="2:85" ht="12.75">
      <c r="B26" s="84" t="str">
        <f>Pesos!B27</f>
        <v>Webmetría</v>
      </c>
      <c r="C26" s="85" t="str">
        <f>Pesos!C27</f>
        <v>Web Impact Factor (WIF)</v>
      </c>
      <c r="D26" s="86" t="str">
        <f>Pesos!D27</f>
        <v>Número total de enlaces externos * número total de dominios diferentes que contiene esos enlaces</v>
      </c>
      <c r="E26" s="77">
        <f>PuntuacionZ!E26*Pesos!$H27</f>
        <v>-0.48157662662635004</v>
      </c>
      <c r="F26" s="77">
        <f>PuntuacionZ!F26*Pesos!$H27</f>
        <v>-0.48157662662635004</v>
      </c>
      <c r="G26" s="77">
        <f>PuntuacionZ!G26*Pesos!$H27</f>
        <v>-0.48157662662635004</v>
      </c>
      <c r="H26" s="77">
        <f>PuntuacionZ!H26*Pesos!$H27</f>
        <v>-0.48157662662635004</v>
      </c>
      <c r="I26" s="77">
        <f>PuntuacionZ!I26*Pesos!$H27</f>
        <v>-0.4675187666937494</v>
      </c>
      <c r="J26" s="77">
        <f>PuntuacionZ!J26*Pesos!$H27</f>
        <v>-0.48157662662635004</v>
      </c>
      <c r="K26" s="77">
        <f>PuntuacionZ!K26*Pesos!$H27</f>
        <v>-0.48157662662635004</v>
      </c>
      <c r="L26" s="77">
        <f>PuntuacionZ!L26*Pesos!$H27</f>
        <v>-0.48157662662635004</v>
      </c>
      <c r="M26" s="77">
        <f>PuntuacionZ!M26*Pesos!$H27</f>
        <v>-0.48157662662635004</v>
      </c>
      <c r="N26" s="77">
        <f>PuntuacionZ!N26*Pesos!$H27</f>
        <v>0.4072423054491865</v>
      </c>
      <c r="O26" s="77">
        <f>PuntuacionZ!O26*Pesos!$H27</f>
        <v>-0.48157662662635004</v>
      </c>
      <c r="P26" s="77">
        <f>PuntuacionZ!P26*Pesos!$H27</f>
        <v>-0.48157662662635004</v>
      </c>
      <c r="Q26" s="77">
        <f>PuntuacionZ!Q26*Pesos!$H27</f>
        <v>-0.48157662662635004</v>
      </c>
      <c r="R26" s="77">
        <f>PuntuacionZ!R26*Pesos!$H27</f>
        <v>-0.48157662662635004</v>
      </c>
      <c r="S26" s="77">
        <f>PuntuacionZ!S26*Pesos!$H27</f>
        <v>-0.48157662662635004</v>
      </c>
      <c r="T26" s="77">
        <f>PuntuacionZ!T26*Pesos!$H27</f>
        <v>-0.48157662662635004</v>
      </c>
      <c r="U26" s="77">
        <f>PuntuacionZ!U26*Pesos!$H27</f>
        <v>-0.48157662662635004</v>
      </c>
      <c r="V26" s="77">
        <f>PuntuacionZ!V26*Pesos!$H27</f>
        <v>-0.48157662662635004</v>
      </c>
      <c r="W26" s="77">
        <f>PuntuacionZ!W26*Pesos!$H27</f>
        <v>-0.4815743049318938</v>
      </c>
      <c r="X26" s="77">
        <f>PuntuacionZ!X26*Pesos!$H27</f>
        <v>-0.48157662662635004</v>
      </c>
      <c r="Y26" s="77">
        <f>PuntuacionZ!Y26*Pesos!$H27</f>
        <v>-0.48157662662635004</v>
      </c>
      <c r="Z26" s="77">
        <f>PuntuacionZ!Z26*Pesos!$H27</f>
        <v>-0.48157662662635004</v>
      </c>
      <c r="AA26" s="77">
        <f>PuntuacionZ!AA26*Pesos!$H27</f>
        <v>-0.48157662662635004</v>
      </c>
      <c r="AB26" s="77">
        <f>PuntuacionZ!AB26*Pesos!$H27</f>
        <v>-0.48157662662635004</v>
      </c>
      <c r="AC26" s="77">
        <f>PuntuacionZ!AC26*Pesos!$H27</f>
        <v>-0.48157662662635004</v>
      </c>
      <c r="AD26" s="77">
        <f>PuntuacionZ!AD26*Pesos!$H27</f>
        <v>-0.48157662662635004</v>
      </c>
      <c r="AE26" s="77">
        <f>PuntuacionZ!AE26*Pesos!$H27</f>
        <v>-0.48157662662635004</v>
      </c>
      <c r="AF26" s="77">
        <f>PuntuacionZ!AF26*Pesos!$H27</f>
        <v>-0.48157662662635004</v>
      </c>
      <c r="AG26" s="77">
        <f>PuntuacionZ!AG26*Pesos!$H27</f>
        <v>-0.48157662662635004</v>
      </c>
      <c r="AH26" s="77">
        <f>PuntuacionZ!AH26*Pesos!$H27</f>
        <v>-0.48157662662635004</v>
      </c>
      <c r="AI26" s="77">
        <f>PuntuacionZ!AI26*Pesos!$H27</f>
        <v>-0.48157662662635004</v>
      </c>
      <c r="AJ26" s="77">
        <f>PuntuacionZ!AJ26*Pesos!$H27</f>
        <v>4.306917117840339</v>
      </c>
      <c r="AK26" s="77">
        <f>PuntuacionZ!AK26*Pesos!$H27</f>
        <v>-0.48090556763255277</v>
      </c>
      <c r="AL26" s="77">
        <f>PuntuacionZ!AL26*Pesos!$H27</f>
        <v>-0.48157662662635004</v>
      </c>
      <c r="AM26" s="77">
        <f>PuntuacionZ!AM26*Pesos!$H27</f>
        <v>-0.48157662662635004</v>
      </c>
      <c r="AN26" s="77">
        <f>PuntuacionZ!AN26*Pesos!$H27</f>
        <v>-0.48157662662635004</v>
      </c>
      <c r="AO26" s="77">
        <f>PuntuacionZ!AO26*Pesos!$H27</f>
        <v>-0.48157662662635004</v>
      </c>
      <c r="AP26" s="77">
        <f>PuntuacionZ!AP26*Pesos!$H27</f>
        <v>-0.48157662662635004</v>
      </c>
      <c r="AQ26" s="77">
        <f>PuntuacionZ!AQ26*Pesos!$H27</f>
        <v>-0.48157662662635004</v>
      </c>
      <c r="AR26" s="77">
        <f>PuntuacionZ!AR26*Pesos!$H27</f>
        <v>2.9795061716668747</v>
      </c>
      <c r="AS26" s="77">
        <f>PuntuacionZ!AS26*Pesos!$H27</f>
        <v>-0.23171327966232416</v>
      </c>
      <c r="AT26" s="77">
        <f>PuntuacionZ!AT26*Pesos!$H27</f>
        <v>-0.48157662662635004</v>
      </c>
      <c r="AU26" s="77">
        <f>PuntuacionZ!AU26*Pesos!$H27</f>
        <v>-0.48157662662635004</v>
      </c>
      <c r="AV26" s="77">
        <f>PuntuacionZ!AV26*Pesos!$H27</f>
        <v>-0.48157662662635004</v>
      </c>
      <c r="AW26" s="77">
        <f>PuntuacionZ!AW26*Pesos!$H27</f>
        <v>-0.48157662662635004</v>
      </c>
      <c r="AX26" s="77">
        <f>PuntuacionZ!AX26*Pesos!$H27</f>
        <v>-0.48157662662635004</v>
      </c>
      <c r="AY26" s="77">
        <f>PuntuacionZ!AY26*Pesos!$H27</f>
        <v>-0.48157662662635004</v>
      </c>
      <c r="AZ26" s="77">
        <f>PuntuacionZ!AZ26*Pesos!$H27</f>
        <v>-0.48157662662635004</v>
      </c>
      <c r="BA26" s="77">
        <f>PuntuacionZ!BA26*Pesos!$H27</f>
        <v>-0.48157662662635004</v>
      </c>
      <c r="BB26" s="77">
        <f>PuntuacionZ!BB26*Pesos!$H27</f>
        <v>-0.48157662662635004</v>
      </c>
      <c r="BC26" s="77">
        <f>PuntuacionZ!BC26*Pesos!$H27</f>
        <v>-0.48157662662635004</v>
      </c>
      <c r="BD26" s="77">
        <f>PuntuacionZ!BD26*Pesos!$H27</f>
        <v>-0.48157662662635004</v>
      </c>
      <c r="BE26" s="77">
        <f>PuntuacionZ!BE26*Pesos!$H27</f>
        <v>-0.48157662662635004</v>
      </c>
      <c r="BF26" s="77">
        <f>PuntuacionZ!BF26*Pesos!$H27</f>
        <v>-0.48157662662635004</v>
      </c>
      <c r="BG26" s="77">
        <f>PuntuacionZ!BG26*Pesos!$H27</f>
        <v>-0.48157662662635004</v>
      </c>
      <c r="BH26" s="77">
        <f>PuntuacionZ!BH26*Pesos!$H27</f>
        <v>-0.48157662662635004</v>
      </c>
      <c r="BI26" s="77">
        <f>PuntuacionZ!BI26*Pesos!$H27</f>
        <v>-0.48157662662635004</v>
      </c>
      <c r="BJ26" s="77">
        <f>PuntuacionZ!BJ26*Pesos!$H27</f>
        <v>-0.48157662662635004</v>
      </c>
      <c r="BK26" s="77">
        <f>PuntuacionZ!BK26*Pesos!$H27</f>
        <v>-0.48157662662635004</v>
      </c>
      <c r="BL26" s="77">
        <f>PuntuacionZ!BL26*Pesos!$H27</f>
        <v>-0.48157662662635004</v>
      </c>
      <c r="BM26" s="77">
        <f>PuntuacionZ!BM26*Pesos!$H27</f>
        <v>-0.48157662662635004</v>
      </c>
      <c r="BN26" s="77">
        <f>PuntuacionZ!BN26*Pesos!$H27</f>
        <v>-0.48157662662635004</v>
      </c>
      <c r="BO26" s="77">
        <f>PuntuacionZ!BO26*Pesos!$H27</f>
        <v>-0.48157662662635004</v>
      </c>
      <c r="BP26" s="77">
        <f>PuntuacionZ!BP26*Pesos!$H27</f>
        <v>-0.48157662662635004</v>
      </c>
      <c r="BQ26" s="77">
        <f>PuntuacionZ!BQ26*Pesos!$H27</f>
        <v>-0.48157662662635004</v>
      </c>
      <c r="BR26" s="77">
        <f>PuntuacionZ!BR26*Pesos!$H27</f>
        <v>-0.48157662662635004</v>
      </c>
      <c r="BS26" s="77">
        <f>PuntuacionZ!BS26*Pesos!$H27</f>
        <v>-0.40977376076975225</v>
      </c>
      <c r="BT26" s="77">
        <f>PuntuacionZ!BT26*Pesos!$H27</f>
        <v>-0.22794445519230358</v>
      </c>
      <c r="BU26" s="77">
        <f>PuntuacionZ!BU26*Pesos!$H27</f>
        <v>-0.4815765373304094</v>
      </c>
      <c r="BV26" s="77">
        <f>PuntuacionZ!BV26*Pesos!$H27</f>
        <v>-0.48157662662635004</v>
      </c>
      <c r="BW26" s="77">
        <f>PuntuacionZ!BW26*Pesos!$H27</f>
        <v>-0.48157662662635004</v>
      </c>
      <c r="BX26" s="77">
        <f>PuntuacionZ!BX26*Pesos!$H27</f>
        <v>-0.48157662662635004</v>
      </c>
      <c r="BY26" s="77">
        <f>PuntuacionZ!BY26*Pesos!$H27</f>
        <v>0.047477890264947316</v>
      </c>
      <c r="BZ26" s="77">
        <f>PuntuacionZ!BZ26*Pesos!$H27</f>
        <v>-0.48157662662635004</v>
      </c>
      <c r="CA26" s="77">
        <f>PuntuacionZ!CA26*Pesos!$H27</f>
        <v>-0.48157662662635004</v>
      </c>
      <c r="CB26" s="77">
        <f>PuntuacionZ!CB26*Pesos!$H27</f>
        <v>25.860767291078034</v>
      </c>
      <c r="CE26" s="87">
        <f>100*BF$48/$D$52</f>
        <v>22.18303994530645</v>
      </c>
      <c r="CF26" s="88" t="str">
        <f>ListadoUniversidades!$C$59</f>
        <v>UOC</v>
      </c>
      <c r="CG26" s="101"/>
    </row>
    <row r="27" spans="2:85" ht="12.75">
      <c r="B27" s="90">
        <f>Pesos!B28</f>
        <v>0</v>
      </c>
      <c r="C27" s="91" t="str">
        <f>Pesos!C28</f>
        <v>Dispersión del impacto de las citaciones recientes</v>
      </c>
      <c r="D27" s="92" t="str">
        <f>Pesos!D28</f>
        <v>Número de dominios diferentes tienen un enlace hacia la OSL</v>
      </c>
      <c r="E27" s="77">
        <f>PuntuacionZ!E27*Pesos!$H28</f>
        <v>-0.8188834651532978</v>
      </c>
      <c r="F27" s="77">
        <f>PuntuacionZ!F27*Pesos!$H28</f>
        <v>-0.8188834651532978</v>
      </c>
      <c r="G27" s="77">
        <f>PuntuacionZ!G27*Pesos!$H28</f>
        <v>-0.8188834651532978</v>
      </c>
      <c r="H27" s="77">
        <f>PuntuacionZ!H27*Pesos!$H28</f>
        <v>-0.8188834651532978</v>
      </c>
      <c r="I27" s="77">
        <f>PuntuacionZ!I27*Pesos!$H28</f>
        <v>0.32889581797140643</v>
      </c>
      <c r="J27" s="77">
        <f>PuntuacionZ!J27*Pesos!$H28</f>
        <v>-0.8188834651532978</v>
      </c>
      <c r="K27" s="77">
        <f>PuntuacionZ!K27*Pesos!$H28</f>
        <v>-0.8188834651532978</v>
      </c>
      <c r="L27" s="77">
        <f>PuntuacionZ!L27*Pesos!$H28</f>
        <v>-0.8188834651532978</v>
      </c>
      <c r="M27" s="77">
        <f>PuntuacionZ!M27*Pesos!$H28</f>
        <v>-0.8188834651532978</v>
      </c>
      <c r="N27" s="77">
        <f>PuntuacionZ!N27*Pesos!$H28</f>
        <v>6.8329784223447305</v>
      </c>
      <c r="O27" s="77">
        <f>PuntuacionZ!O27*Pesos!$H28</f>
        <v>-0.4362903707783964</v>
      </c>
      <c r="P27" s="77">
        <f>PuntuacionZ!P27*Pesos!$H28</f>
        <v>-0.8188834651532978</v>
      </c>
      <c r="Q27" s="77">
        <f>PuntuacionZ!Q27*Pesos!$H28</f>
        <v>-0.8188834651532978</v>
      </c>
      <c r="R27" s="77">
        <f>PuntuacionZ!R27*Pesos!$H28</f>
        <v>-0.8188834651532978</v>
      </c>
      <c r="S27" s="77">
        <f>PuntuacionZ!S27*Pesos!$H28</f>
        <v>-0.8188834651532978</v>
      </c>
      <c r="T27" s="77">
        <f>PuntuacionZ!T27*Pesos!$H28</f>
        <v>-0.8188834651532978</v>
      </c>
      <c r="U27" s="77">
        <f>PuntuacionZ!U27*Pesos!$H28</f>
        <v>-0.8188834651532978</v>
      </c>
      <c r="V27" s="77">
        <f>PuntuacionZ!V27*Pesos!$H28</f>
        <v>-0.8188834651532978</v>
      </c>
      <c r="W27" s="77">
        <f>PuntuacionZ!W27*Pesos!$H28</f>
        <v>-0.7338627775144309</v>
      </c>
      <c r="X27" s="77">
        <f>PuntuacionZ!X27*Pesos!$H28</f>
        <v>-0.8188834651532978</v>
      </c>
      <c r="Y27" s="77">
        <f>PuntuacionZ!Y27*Pesos!$H28</f>
        <v>-0.8188834651532978</v>
      </c>
      <c r="Z27" s="77">
        <f>PuntuacionZ!Z27*Pesos!$H28</f>
        <v>-0.8188834651532978</v>
      </c>
      <c r="AA27" s="77">
        <f>PuntuacionZ!AA27*Pesos!$H28</f>
        <v>-0.8188834651532978</v>
      </c>
      <c r="AB27" s="77">
        <f>PuntuacionZ!AB27*Pesos!$H28</f>
        <v>-0.8188834651532978</v>
      </c>
      <c r="AC27" s="77">
        <f>PuntuacionZ!AC27*Pesos!$H28</f>
        <v>-0.8188834651532978</v>
      </c>
      <c r="AD27" s="77">
        <f>PuntuacionZ!AD27*Pesos!$H28</f>
        <v>-0.8188834651532978</v>
      </c>
      <c r="AE27" s="77">
        <f>PuntuacionZ!AE27*Pesos!$H28</f>
        <v>-0.8188834651532978</v>
      </c>
      <c r="AF27" s="77">
        <f>PuntuacionZ!AF27*Pesos!$H28</f>
        <v>-0.8188834651532978</v>
      </c>
      <c r="AG27" s="77">
        <f>PuntuacionZ!AG27*Pesos!$H28</f>
        <v>-0.8188834651532978</v>
      </c>
      <c r="AH27" s="77">
        <f>PuntuacionZ!AH27*Pesos!$H28</f>
        <v>-0.8188834651532978</v>
      </c>
      <c r="AI27" s="77">
        <f>PuntuacionZ!AI27*Pesos!$H28</f>
        <v>-0.8188834651532978</v>
      </c>
      <c r="AJ27" s="77">
        <f>PuntuacionZ!AJ27*Pesos!$H28</f>
        <v>22.05168150970192</v>
      </c>
      <c r="AK27" s="77">
        <f>PuntuacionZ!AK27*Pesos!$H28</f>
        <v>-0.6063317460561304</v>
      </c>
      <c r="AL27" s="77">
        <f>PuntuacionZ!AL27*Pesos!$H28</f>
        <v>-0.8188834651532978</v>
      </c>
      <c r="AM27" s="77">
        <f>PuntuacionZ!AM27*Pesos!$H28</f>
        <v>-0.8188834651532978</v>
      </c>
      <c r="AN27" s="77">
        <f>PuntuacionZ!AN27*Pesos!$H28</f>
        <v>-0.8188834651532978</v>
      </c>
      <c r="AO27" s="77">
        <f>PuntuacionZ!AO27*Pesos!$H28</f>
        <v>-0.8188834651532978</v>
      </c>
      <c r="AP27" s="77">
        <f>PuntuacionZ!AP27*Pesos!$H28</f>
        <v>-0.8188834651532978</v>
      </c>
      <c r="AQ27" s="77">
        <f>PuntuacionZ!AQ27*Pesos!$H28</f>
        <v>-0.8188834651532978</v>
      </c>
      <c r="AR27" s="77">
        <f>PuntuacionZ!AR27*Pesos!$H28</f>
        <v>8.320840456024904</v>
      </c>
      <c r="AS27" s="77">
        <f>PuntuacionZ!AS27*Pesos!$H28</f>
        <v>3.6872129797066524</v>
      </c>
      <c r="AT27" s="77">
        <f>PuntuacionZ!AT27*Pesos!$H28</f>
        <v>-0.8188834651532978</v>
      </c>
      <c r="AU27" s="77">
        <f>PuntuacionZ!AU27*Pesos!$H28</f>
        <v>-0.8188834651532978</v>
      </c>
      <c r="AV27" s="77">
        <f>PuntuacionZ!AV27*Pesos!$H28</f>
        <v>-0.8188834651532978</v>
      </c>
      <c r="AW27" s="77">
        <f>PuntuacionZ!AW27*Pesos!$H28</f>
        <v>-0.8188834651532978</v>
      </c>
      <c r="AX27" s="77">
        <f>PuntuacionZ!AX27*Pesos!$H28</f>
        <v>-0.8188834651532978</v>
      </c>
      <c r="AY27" s="77">
        <f>PuntuacionZ!AY27*Pesos!$H28</f>
        <v>-0.8188834651532978</v>
      </c>
      <c r="AZ27" s="77">
        <f>PuntuacionZ!AZ27*Pesos!$H28</f>
        <v>-0.8188834651532978</v>
      </c>
      <c r="BA27" s="77">
        <f>PuntuacionZ!BA27*Pesos!$H28</f>
        <v>-0.8188834651532978</v>
      </c>
      <c r="BB27" s="77">
        <f>PuntuacionZ!BB27*Pesos!$H28</f>
        <v>-0.8188834651532978</v>
      </c>
      <c r="BC27" s="77">
        <f>PuntuacionZ!BC27*Pesos!$H28</f>
        <v>-0.8188834651532978</v>
      </c>
      <c r="BD27" s="77">
        <f>PuntuacionZ!BD27*Pesos!$H28</f>
        <v>-0.8188834651532978</v>
      </c>
      <c r="BE27" s="77">
        <f>PuntuacionZ!BE27*Pesos!$H28</f>
        <v>-0.8188834651532978</v>
      </c>
      <c r="BF27" s="77">
        <f>PuntuacionZ!BF27*Pesos!$H28</f>
        <v>-0.8188834651532978</v>
      </c>
      <c r="BG27" s="77">
        <f>PuntuacionZ!BG27*Pesos!$H28</f>
        <v>-0.8188834651532978</v>
      </c>
      <c r="BH27" s="77">
        <f>PuntuacionZ!BH27*Pesos!$H28</f>
        <v>-0.8188834651532978</v>
      </c>
      <c r="BI27" s="77">
        <f>PuntuacionZ!BI27*Pesos!$H28</f>
        <v>-0.8188834651532978</v>
      </c>
      <c r="BJ27" s="77">
        <f>PuntuacionZ!BJ27*Pesos!$H28</f>
        <v>-0.8188834651532978</v>
      </c>
      <c r="BK27" s="77">
        <f>PuntuacionZ!BK27*Pesos!$H28</f>
        <v>-0.8188834651532978</v>
      </c>
      <c r="BL27" s="77">
        <f>PuntuacionZ!BL27*Pesos!$H28</f>
        <v>-0.8188834651532978</v>
      </c>
      <c r="BM27" s="77">
        <f>PuntuacionZ!BM27*Pesos!$H28</f>
        <v>-0.8188834651532978</v>
      </c>
      <c r="BN27" s="77">
        <f>PuntuacionZ!BN27*Pesos!$H28</f>
        <v>-0.8188834651532978</v>
      </c>
      <c r="BO27" s="77">
        <f>PuntuacionZ!BO27*Pesos!$H28</f>
        <v>-0.8188834651532978</v>
      </c>
      <c r="BP27" s="77">
        <f>PuntuacionZ!BP27*Pesos!$H28</f>
        <v>-0.8188834651532978</v>
      </c>
      <c r="BQ27" s="77">
        <f>PuntuacionZ!BQ27*Pesos!$H28</f>
        <v>-0.8188834651532978</v>
      </c>
      <c r="BR27" s="77">
        <f>PuntuacionZ!BR27*Pesos!$H28</f>
        <v>-0.8188834651532978</v>
      </c>
      <c r="BS27" s="77">
        <f>PuntuacionZ!BS27*Pesos!$H28</f>
        <v>1.2641233819989433</v>
      </c>
      <c r="BT27" s="77">
        <f>PuntuacionZ!BT27*Pesos!$H28</f>
        <v>2.369392321304214</v>
      </c>
      <c r="BU27" s="77">
        <f>PuntuacionZ!BU27*Pesos!$H28</f>
        <v>-0.8188834651532978</v>
      </c>
      <c r="BV27" s="77">
        <f>PuntuacionZ!BV27*Pesos!$H28</f>
        <v>-0.8188834651532978</v>
      </c>
      <c r="BW27" s="77">
        <f>PuntuacionZ!BW27*Pesos!$H28</f>
        <v>-0.8188834651532978</v>
      </c>
      <c r="BX27" s="77">
        <f>PuntuacionZ!BX27*Pesos!$H28</f>
        <v>-0.8188834651532978</v>
      </c>
      <c r="BY27" s="77">
        <f>PuntuacionZ!BY27*Pesos!$H28</f>
        <v>5.600178451581159</v>
      </c>
      <c r="BZ27" s="77">
        <f>PuntuacionZ!BZ27*Pesos!$H28</f>
        <v>-0.8188834651532978</v>
      </c>
      <c r="CA27" s="77">
        <f>PuntuacionZ!CA27*Pesos!$H28</f>
        <v>-0.8188834651532978</v>
      </c>
      <c r="CB27" s="77">
        <f>PuntuacionZ!CB27*Pesos!$H28</f>
        <v>3.729723323526085</v>
      </c>
      <c r="CE27" s="87">
        <f>100*I$48/$D$52</f>
        <v>21.63039552573403</v>
      </c>
      <c r="CF27" s="88" t="str">
        <f>ListadoUniversidades!$C$10</f>
        <v>UAM</v>
      </c>
      <c r="CG27" s="101"/>
    </row>
    <row r="28" spans="2:85" ht="12.75">
      <c r="B28" s="90">
        <f>Pesos!B29</f>
        <v>0</v>
      </c>
      <c r="C28" s="91" t="str">
        <f>Pesos!C29</f>
        <v>Dispersión del impacto de las citaciones totales</v>
      </c>
      <c r="D28" s="92" t="str">
        <f>Pesos!D29</f>
        <v>Número de dominios diferentes con enlace hacia la OSL </v>
      </c>
      <c r="E28" s="77">
        <f>PuntuacionZ!E28*Pesos!$H29</f>
        <v>-0.6971593105618977</v>
      </c>
      <c r="F28" s="77">
        <f>PuntuacionZ!F28*Pesos!$H29</f>
        <v>-0.6971593105618977</v>
      </c>
      <c r="G28" s="77">
        <f>PuntuacionZ!G28*Pesos!$H29</f>
        <v>-0.6971593105618977</v>
      </c>
      <c r="H28" s="77">
        <f>PuntuacionZ!H28*Pesos!$H29</f>
        <v>-0.6971593105618977</v>
      </c>
      <c r="I28" s="77">
        <f>PuntuacionZ!I28*Pesos!$H29</f>
        <v>1.3558761554147192</v>
      </c>
      <c r="J28" s="77">
        <f>PuntuacionZ!J28*Pesos!$H29</f>
        <v>-0.6971593105618977</v>
      </c>
      <c r="K28" s="77">
        <f>PuntuacionZ!K28*Pesos!$H29</f>
        <v>-0.6971593105618977</v>
      </c>
      <c r="L28" s="77">
        <f>PuntuacionZ!L28*Pesos!$H29</f>
        <v>-0.6971593105618977</v>
      </c>
      <c r="M28" s="77">
        <f>PuntuacionZ!M28*Pesos!$H29</f>
        <v>-0.6971593105618977</v>
      </c>
      <c r="N28" s="77">
        <f>PuntuacionZ!N28*Pesos!$H29</f>
        <v>5.710116209628862</v>
      </c>
      <c r="O28" s="77">
        <f>PuntuacionZ!O28*Pesos!$H29</f>
        <v>-0.6971593105618977</v>
      </c>
      <c r="P28" s="77">
        <f>PuntuacionZ!P28*Pesos!$H29</f>
        <v>-0.6971593105618977</v>
      </c>
      <c r="Q28" s="77">
        <f>PuntuacionZ!Q28*Pesos!$H29</f>
        <v>-0.6971593105618977</v>
      </c>
      <c r="R28" s="77">
        <f>PuntuacionZ!R28*Pesos!$H29</f>
        <v>-0.6971593105618977</v>
      </c>
      <c r="S28" s="77">
        <f>PuntuacionZ!S28*Pesos!$H29</f>
        <v>-0.6971593105618977</v>
      </c>
      <c r="T28" s="77">
        <f>PuntuacionZ!T28*Pesos!$H29</f>
        <v>-0.6971593105618977</v>
      </c>
      <c r="U28" s="77">
        <f>PuntuacionZ!U28*Pesos!$H29</f>
        <v>-0.6971593105618977</v>
      </c>
      <c r="V28" s="77">
        <f>PuntuacionZ!V28*Pesos!$H29</f>
        <v>-0.6971593105618977</v>
      </c>
      <c r="W28" s="77">
        <f>PuntuacionZ!W28*Pesos!$H29</f>
        <v>-0.6745984812654514</v>
      </c>
      <c r="X28" s="77">
        <f>PuntuacionZ!X28*Pesos!$H29</f>
        <v>-0.6971593105618977</v>
      </c>
      <c r="Y28" s="77">
        <f>PuntuacionZ!Y28*Pesos!$H29</f>
        <v>-0.6971593105618977</v>
      </c>
      <c r="Z28" s="77">
        <f>PuntuacionZ!Z28*Pesos!$H29</f>
        <v>-0.6971593105618977</v>
      </c>
      <c r="AA28" s="77">
        <f>PuntuacionZ!AA28*Pesos!$H29</f>
        <v>-0.6971593105618977</v>
      </c>
      <c r="AB28" s="77">
        <f>PuntuacionZ!AB28*Pesos!$H29</f>
        <v>-0.6971593105618977</v>
      </c>
      <c r="AC28" s="77">
        <f>PuntuacionZ!AC28*Pesos!$H29</f>
        <v>-0.6971593105618977</v>
      </c>
      <c r="AD28" s="77">
        <f>PuntuacionZ!AD28*Pesos!$H29</f>
        <v>-0.6971593105618977</v>
      </c>
      <c r="AE28" s="77">
        <f>PuntuacionZ!AE28*Pesos!$H29</f>
        <v>-0.6971593105618977</v>
      </c>
      <c r="AF28" s="77">
        <f>PuntuacionZ!AF28*Pesos!$H29</f>
        <v>-0.6971593105618977</v>
      </c>
      <c r="AG28" s="77">
        <f>PuntuacionZ!AG28*Pesos!$H29</f>
        <v>-0.6971593105618977</v>
      </c>
      <c r="AH28" s="77">
        <f>PuntuacionZ!AH28*Pesos!$H29</f>
        <v>-0.6971593105618977</v>
      </c>
      <c r="AI28" s="77">
        <f>PuntuacionZ!AI28*Pesos!$H29</f>
        <v>-0.6971593105618977</v>
      </c>
      <c r="AJ28" s="77">
        <f>PuntuacionZ!AJ28*Pesos!$H29</f>
        <v>12.196354632357187</v>
      </c>
      <c r="AK28" s="77">
        <f>PuntuacionZ!AK28*Pesos!$H29</f>
        <v>-0.5956355787278892</v>
      </c>
      <c r="AL28" s="77">
        <f>PuntuacionZ!AL28*Pesos!$H29</f>
        <v>-0.6971593105618977</v>
      </c>
      <c r="AM28" s="77">
        <f>PuntuacionZ!AM28*Pesos!$H29</f>
        <v>-0.6971593105618977</v>
      </c>
      <c r="AN28" s="77">
        <f>PuntuacionZ!AN28*Pesos!$H29</f>
        <v>-0.6971593105618977</v>
      </c>
      <c r="AO28" s="77">
        <f>PuntuacionZ!AO28*Pesos!$H29</f>
        <v>-0.6971593105618977</v>
      </c>
      <c r="AP28" s="77">
        <f>PuntuacionZ!AP28*Pesos!$H29</f>
        <v>-0.6971593105618977</v>
      </c>
      <c r="AQ28" s="77">
        <f>PuntuacionZ!AQ28*Pesos!$H29</f>
        <v>-0.6971593105618977</v>
      </c>
      <c r="AR28" s="77">
        <f>PuntuacionZ!AR28*Pesos!$H29</f>
        <v>8.236929090830852</v>
      </c>
      <c r="AS28" s="77">
        <f>PuntuacionZ!AS28*Pesos!$H29</f>
        <v>2.9464146208141857</v>
      </c>
      <c r="AT28" s="77">
        <f>PuntuacionZ!AT28*Pesos!$H29</f>
        <v>-0.6971593105618977</v>
      </c>
      <c r="AU28" s="77">
        <f>PuntuacionZ!AU28*Pesos!$H29</f>
        <v>-0.6971593105618977</v>
      </c>
      <c r="AV28" s="77">
        <f>PuntuacionZ!AV28*Pesos!$H29</f>
        <v>-0.6971593105618977</v>
      </c>
      <c r="AW28" s="77">
        <f>PuntuacionZ!AW28*Pesos!$H29</f>
        <v>-0.6971593105618977</v>
      </c>
      <c r="AX28" s="77">
        <f>PuntuacionZ!AX28*Pesos!$H29</f>
        <v>-0.6971593105618977</v>
      </c>
      <c r="AY28" s="77">
        <f>PuntuacionZ!AY28*Pesos!$H29</f>
        <v>-0.6971593105618977</v>
      </c>
      <c r="AZ28" s="77">
        <f>PuntuacionZ!AZ28*Pesos!$H29</f>
        <v>-0.6971593105618977</v>
      </c>
      <c r="BA28" s="77">
        <f>PuntuacionZ!BA28*Pesos!$H29</f>
        <v>-0.6971593105618977</v>
      </c>
      <c r="BB28" s="77">
        <f>PuntuacionZ!BB28*Pesos!$H29</f>
        <v>-0.6971593105618977</v>
      </c>
      <c r="BC28" s="77">
        <f>PuntuacionZ!BC28*Pesos!$H29</f>
        <v>-0.6971593105618977</v>
      </c>
      <c r="BD28" s="77">
        <f>PuntuacionZ!BD28*Pesos!$H29</f>
        <v>-0.6971593105618977</v>
      </c>
      <c r="BE28" s="77">
        <f>PuntuacionZ!BE28*Pesos!$H29</f>
        <v>-0.6971593105618977</v>
      </c>
      <c r="BF28" s="77">
        <f>PuntuacionZ!BF28*Pesos!$H29</f>
        <v>-0.6971593105618977</v>
      </c>
      <c r="BG28" s="77">
        <f>PuntuacionZ!BG28*Pesos!$H29</f>
        <v>-0.6971593105618977</v>
      </c>
      <c r="BH28" s="77">
        <f>PuntuacionZ!BH28*Pesos!$H29</f>
        <v>-0.6971593105618977</v>
      </c>
      <c r="BI28" s="77">
        <f>PuntuacionZ!BI28*Pesos!$H29</f>
        <v>-0.6971593105618977</v>
      </c>
      <c r="BJ28" s="77">
        <f>PuntuacionZ!BJ28*Pesos!$H29</f>
        <v>-0.6971593105618977</v>
      </c>
      <c r="BK28" s="77">
        <f>PuntuacionZ!BK28*Pesos!$H29</f>
        <v>-0.6971593105618977</v>
      </c>
      <c r="BL28" s="77">
        <f>PuntuacionZ!BL28*Pesos!$H29</f>
        <v>-0.6971593105618977</v>
      </c>
      <c r="BM28" s="77">
        <f>PuntuacionZ!BM28*Pesos!$H29</f>
        <v>-0.6971593105618977</v>
      </c>
      <c r="BN28" s="77">
        <f>PuntuacionZ!BN28*Pesos!$H29</f>
        <v>-0.6971593105618977</v>
      </c>
      <c r="BO28" s="77">
        <f>PuntuacionZ!BO28*Pesos!$H29</f>
        <v>-0.6971593105618977</v>
      </c>
      <c r="BP28" s="77">
        <f>PuntuacionZ!BP28*Pesos!$H29</f>
        <v>-0.6971593105618977</v>
      </c>
      <c r="BQ28" s="77">
        <f>PuntuacionZ!BQ28*Pesos!$H29</f>
        <v>-0.6971593105618977</v>
      </c>
      <c r="BR28" s="77">
        <f>PuntuacionZ!BR28*Pesos!$H29</f>
        <v>-0.6971593105618977</v>
      </c>
      <c r="BS28" s="77">
        <f>PuntuacionZ!BS28*Pesos!$H29</f>
        <v>1.2430720089324876</v>
      </c>
      <c r="BT28" s="77">
        <f>PuntuacionZ!BT28*Pesos!$H29</f>
        <v>3.6006786704111295</v>
      </c>
      <c r="BU28" s="77">
        <f>PuntuacionZ!BU28*Pesos!$H29</f>
        <v>-0.6858788959136746</v>
      </c>
      <c r="BV28" s="77">
        <f>PuntuacionZ!BV28*Pesos!$H29</f>
        <v>-0.6971593105618977</v>
      </c>
      <c r="BW28" s="77">
        <f>PuntuacionZ!BW28*Pesos!$H29</f>
        <v>-0.6971593105618977</v>
      </c>
      <c r="BX28" s="77">
        <f>PuntuacionZ!BX28*Pesos!$H29</f>
        <v>-0.6971593105618977</v>
      </c>
      <c r="BY28" s="77">
        <f>PuntuacionZ!BY28*Pesos!$H29</f>
        <v>7.447300065455231</v>
      </c>
      <c r="BZ28" s="77">
        <f>PuntuacionZ!BZ28*Pesos!$H29</f>
        <v>-0.6971593105618977</v>
      </c>
      <c r="CA28" s="77">
        <f>PuntuacionZ!CA28*Pesos!$H29</f>
        <v>-0.6971593105618977</v>
      </c>
      <c r="CB28" s="77">
        <f>PuntuacionZ!CB28*Pesos!$H29</f>
        <v>3.837567378023816</v>
      </c>
      <c r="CE28" s="87">
        <f>100*BU$48/$D$52</f>
        <v>21.517373984213297</v>
      </c>
      <c r="CF28" s="88" t="str">
        <f>ListadoUniversidades!$C$74</f>
        <v>USC</v>
      </c>
      <c r="CG28" s="101"/>
    </row>
    <row r="29" spans="2:85" ht="12.75">
      <c r="B29" s="90">
        <f>Pesos!B30</f>
        <v>0</v>
      </c>
      <c r="C29" s="91" t="str">
        <f>Pesos!C30</f>
        <v>Citaciones recientes de su OSL</v>
      </c>
      <c r="D29" s="92" t="str">
        <f>Pesos!D30</f>
        <v>Número de enlaces hacia su OSL</v>
      </c>
      <c r="E29" s="77">
        <f>PuntuacionZ!E29*Pesos!$H30</f>
        <v>-0.7375116539008344</v>
      </c>
      <c r="F29" s="77">
        <f>PuntuacionZ!F29*Pesos!$H30</f>
        <v>-0.7375116539008344</v>
      </c>
      <c r="G29" s="77">
        <f>PuntuacionZ!G29*Pesos!$H30</f>
        <v>-0.7375116539008344</v>
      </c>
      <c r="H29" s="77">
        <f>PuntuacionZ!H29*Pesos!$H30</f>
        <v>-0.7375116539008344</v>
      </c>
      <c r="I29" s="77">
        <f>PuntuacionZ!I29*Pesos!$H30</f>
        <v>-0.6338450688494566</v>
      </c>
      <c r="J29" s="77">
        <f>PuntuacionZ!J29*Pesos!$H30</f>
        <v>-0.7375116539008344</v>
      </c>
      <c r="K29" s="77">
        <f>PuntuacionZ!K29*Pesos!$H30</f>
        <v>-0.7375116539008344</v>
      </c>
      <c r="L29" s="77">
        <f>PuntuacionZ!L29*Pesos!$H30</f>
        <v>-0.7375116539008344</v>
      </c>
      <c r="M29" s="77">
        <f>PuntuacionZ!M29*Pesos!$H30</f>
        <v>-0.7375116539008344</v>
      </c>
      <c r="N29" s="77">
        <f>PuntuacionZ!N29*Pesos!$H30</f>
        <v>2.543444827374353</v>
      </c>
      <c r="O29" s="77">
        <f>PuntuacionZ!O29*Pesos!$H30</f>
        <v>-0.6611257491261349</v>
      </c>
      <c r="P29" s="77">
        <f>PuntuacionZ!P29*Pesos!$H30</f>
        <v>-0.7375116539008344</v>
      </c>
      <c r="Q29" s="77">
        <f>PuntuacionZ!Q29*Pesos!$H30</f>
        <v>-0.7375116539008344</v>
      </c>
      <c r="R29" s="77">
        <f>PuntuacionZ!R29*Pesos!$H30</f>
        <v>-0.7375116539008344</v>
      </c>
      <c r="S29" s="77">
        <f>PuntuacionZ!S29*Pesos!$H30</f>
        <v>-0.7375116539008344</v>
      </c>
      <c r="T29" s="77">
        <f>PuntuacionZ!T29*Pesos!$H30</f>
        <v>-0.7375116539008344</v>
      </c>
      <c r="U29" s="77">
        <f>PuntuacionZ!U29*Pesos!$H30</f>
        <v>-0.7375116539008344</v>
      </c>
      <c r="V29" s="77">
        <f>PuntuacionZ!V29*Pesos!$H30</f>
        <v>-0.7375116539008344</v>
      </c>
      <c r="W29" s="77">
        <f>PuntuacionZ!W29*Pesos!$H30</f>
        <v>-0.7302368058270535</v>
      </c>
      <c r="X29" s="77">
        <f>PuntuacionZ!X29*Pesos!$H30</f>
        <v>-0.7375116539008344</v>
      </c>
      <c r="Y29" s="77">
        <f>PuntuacionZ!Y29*Pesos!$H30</f>
        <v>-0.7375116539008344</v>
      </c>
      <c r="Z29" s="77">
        <f>PuntuacionZ!Z29*Pesos!$H30</f>
        <v>-0.7375116539008344</v>
      </c>
      <c r="AA29" s="77">
        <f>PuntuacionZ!AA29*Pesos!$H30</f>
        <v>-0.7375116539008344</v>
      </c>
      <c r="AB29" s="77">
        <f>PuntuacionZ!AB29*Pesos!$H30</f>
        <v>-0.7375116539008344</v>
      </c>
      <c r="AC29" s="77">
        <f>PuntuacionZ!AC29*Pesos!$H30</f>
        <v>-0.7375116539008344</v>
      </c>
      <c r="AD29" s="77">
        <f>PuntuacionZ!AD29*Pesos!$H30</f>
        <v>-0.7375116539008344</v>
      </c>
      <c r="AE29" s="77">
        <f>PuntuacionZ!AE29*Pesos!$H30</f>
        <v>-0.7375116539008344</v>
      </c>
      <c r="AF29" s="77">
        <f>PuntuacionZ!AF29*Pesos!$H30</f>
        <v>-0.7375116539008344</v>
      </c>
      <c r="AG29" s="77">
        <f>PuntuacionZ!AG29*Pesos!$H30</f>
        <v>-0.7375116539008344</v>
      </c>
      <c r="AH29" s="77">
        <f>PuntuacionZ!AH29*Pesos!$H30</f>
        <v>-0.7375116539008344</v>
      </c>
      <c r="AI29" s="77">
        <f>PuntuacionZ!AI29*Pesos!$H30</f>
        <v>-0.7375116539008344</v>
      </c>
      <c r="AJ29" s="77">
        <f>PuntuacionZ!AJ29*Pesos!$H30</f>
        <v>16.305638670949378</v>
      </c>
      <c r="AK29" s="77">
        <f>PuntuacionZ!AK29*Pesos!$H30</f>
        <v>-0.5665527241669832</v>
      </c>
      <c r="AL29" s="77">
        <f>PuntuacionZ!AL29*Pesos!$H30</f>
        <v>-0.7375116539008344</v>
      </c>
      <c r="AM29" s="77">
        <f>PuntuacionZ!AM29*Pesos!$H30</f>
        <v>-0.7375116539008344</v>
      </c>
      <c r="AN29" s="77">
        <f>PuntuacionZ!AN29*Pesos!$H30</f>
        <v>-0.7375116539008344</v>
      </c>
      <c r="AO29" s="77">
        <f>PuntuacionZ!AO29*Pesos!$H30</f>
        <v>-0.7375116539008344</v>
      </c>
      <c r="AP29" s="77">
        <f>PuntuacionZ!AP29*Pesos!$H30</f>
        <v>-0.7375116539008344</v>
      </c>
      <c r="AQ29" s="77">
        <f>PuntuacionZ!AQ29*Pesos!$H30</f>
        <v>-0.7375116539008344</v>
      </c>
      <c r="AR29" s="77">
        <f>PuntuacionZ!AR29*Pesos!$H30</f>
        <v>14.961610489318357</v>
      </c>
      <c r="AS29" s="77">
        <f>PuntuacionZ!AS29*Pesos!$H30</f>
        <v>0.513762214789481</v>
      </c>
      <c r="AT29" s="77">
        <f>PuntuacionZ!AT29*Pesos!$H30</f>
        <v>-0.7375116539008344</v>
      </c>
      <c r="AU29" s="77">
        <f>PuntuacionZ!AU29*Pesos!$H30</f>
        <v>-0.7375116539008344</v>
      </c>
      <c r="AV29" s="77">
        <f>PuntuacionZ!AV29*Pesos!$H30</f>
        <v>-0.7375116539008344</v>
      </c>
      <c r="AW29" s="77">
        <f>PuntuacionZ!AW29*Pesos!$H30</f>
        <v>-0.7375116539008344</v>
      </c>
      <c r="AX29" s="77">
        <f>PuntuacionZ!AX29*Pesos!$H30</f>
        <v>-0.7375116539008344</v>
      </c>
      <c r="AY29" s="77">
        <f>PuntuacionZ!AY29*Pesos!$H30</f>
        <v>-0.7375116539008344</v>
      </c>
      <c r="AZ29" s="77">
        <f>PuntuacionZ!AZ29*Pesos!$H30</f>
        <v>-0.7375116539008344</v>
      </c>
      <c r="BA29" s="77">
        <f>PuntuacionZ!BA29*Pesos!$H30</f>
        <v>-0.7375116539008344</v>
      </c>
      <c r="BB29" s="77">
        <f>PuntuacionZ!BB29*Pesos!$H30</f>
        <v>-0.7375116539008344</v>
      </c>
      <c r="BC29" s="77">
        <f>PuntuacionZ!BC29*Pesos!$H30</f>
        <v>-0.7375116539008344</v>
      </c>
      <c r="BD29" s="77">
        <f>PuntuacionZ!BD29*Pesos!$H30</f>
        <v>-0.7375116539008344</v>
      </c>
      <c r="BE29" s="77">
        <f>PuntuacionZ!BE29*Pesos!$H30</f>
        <v>-0.7375116539008344</v>
      </c>
      <c r="BF29" s="77">
        <f>PuntuacionZ!BF29*Pesos!$H30</f>
        <v>-0.7375116539008344</v>
      </c>
      <c r="BG29" s="77">
        <f>PuntuacionZ!BG29*Pesos!$H30</f>
        <v>-0.7375116539008344</v>
      </c>
      <c r="BH29" s="77">
        <f>PuntuacionZ!BH29*Pesos!$H30</f>
        <v>-0.7375116539008344</v>
      </c>
      <c r="BI29" s="77">
        <f>PuntuacionZ!BI29*Pesos!$H30</f>
        <v>-0.7375116539008344</v>
      </c>
      <c r="BJ29" s="77">
        <f>PuntuacionZ!BJ29*Pesos!$H30</f>
        <v>-0.7375116539008344</v>
      </c>
      <c r="BK29" s="77">
        <f>PuntuacionZ!BK29*Pesos!$H30</f>
        <v>-0.7375116539008344</v>
      </c>
      <c r="BL29" s="77">
        <f>PuntuacionZ!BL29*Pesos!$H30</f>
        <v>-0.7375116539008344</v>
      </c>
      <c r="BM29" s="77">
        <f>PuntuacionZ!BM29*Pesos!$H30</f>
        <v>-0.7375116539008344</v>
      </c>
      <c r="BN29" s="77">
        <f>PuntuacionZ!BN29*Pesos!$H30</f>
        <v>-0.7375116539008344</v>
      </c>
      <c r="BO29" s="77">
        <f>PuntuacionZ!BO29*Pesos!$H30</f>
        <v>-0.7375116539008344</v>
      </c>
      <c r="BP29" s="77">
        <f>PuntuacionZ!BP29*Pesos!$H30</f>
        <v>-0.7375116539008344</v>
      </c>
      <c r="BQ29" s="77">
        <f>PuntuacionZ!BQ29*Pesos!$H30</f>
        <v>-0.7375116539008344</v>
      </c>
      <c r="BR29" s="77">
        <f>PuntuacionZ!BR29*Pesos!$H30</f>
        <v>-0.7375116539008344</v>
      </c>
      <c r="BS29" s="77">
        <f>PuntuacionZ!BS29*Pesos!$H30</f>
        <v>-0.20644774451482847</v>
      </c>
      <c r="BT29" s="77">
        <f>PuntuacionZ!BT29*Pesos!$H30</f>
        <v>1.1030249087657342</v>
      </c>
      <c r="BU29" s="77">
        <f>PuntuacionZ!BU29*Pesos!$H30</f>
        <v>-0.7375116539008344</v>
      </c>
      <c r="BV29" s="77">
        <f>PuntuacionZ!BV29*Pesos!$H30</f>
        <v>-0.7375116539008344</v>
      </c>
      <c r="BW29" s="77">
        <f>PuntuacionZ!BW29*Pesos!$H30</f>
        <v>-0.7375116539008344</v>
      </c>
      <c r="BX29" s="77">
        <f>PuntuacionZ!BX29*Pesos!$H30</f>
        <v>-0.7375116539008344</v>
      </c>
      <c r="BY29" s="77">
        <f>PuntuacionZ!BY29*Pesos!$H30</f>
        <v>1.2848961106102568</v>
      </c>
      <c r="BZ29" s="77">
        <f>PuntuacionZ!BZ29*Pesos!$H30</f>
        <v>-0.7375116539008344</v>
      </c>
      <c r="CA29" s="77">
        <f>PuntuacionZ!CA29*Pesos!$H30</f>
        <v>-0.7375116539008344</v>
      </c>
      <c r="CB29" s="77">
        <f>PuntuacionZ!CB29*Pesos!$H30</f>
        <v>13.286576720330304</v>
      </c>
      <c r="CE29" s="87">
        <f>100*AK$48/$D$52</f>
        <v>21.242531113194637</v>
      </c>
      <c r="CF29" s="88" t="str">
        <f>ListadoUniversidades!$C$38</f>
        <v>UHU</v>
      </c>
      <c r="CG29" s="101"/>
    </row>
    <row r="30" spans="2:85" ht="12.75">
      <c r="B30" s="90">
        <f>Pesos!B31</f>
        <v>0</v>
      </c>
      <c r="C30" s="91" t="str">
        <f>Pesos!C31</f>
        <v>Citaciones totales de su OSL</v>
      </c>
      <c r="D30" s="92" t="str">
        <f>Pesos!D31</f>
        <v>Número de enlaces hacia su OSL</v>
      </c>
      <c r="E30" s="77">
        <f>PuntuacionZ!E30*Pesos!$H31</f>
        <v>-0.4605014515346898</v>
      </c>
      <c r="F30" s="77">
        <f>PuntuacionZ!F30*Pesos!$H31</f>
        <v>-0.4605014515346898</v>
      </c>
      <c r="G30" s="77">
        <f>PuntuacionZ!G30*Pesos!$H31</f>
        <v>-0.4605014515346898</v>
      </c>
      <c r="H30" s="77">
        <f>PuntuacionZ!H30*Pesos!$H31</f>
        <v>-0.4605014515346898</v>
      </c>
      <c r="I30" s="77">
        <f>PuntuacionZ!I30*Pesos!$H31</f>
        <v>-0.4260185516209267</v>
      </c>
      <c r="J30" s="77">
        <f>PuntuacionZ!J30*Pesos!$H31</f>
        <v>-0.4605014515346898</v>
      </c>
      <c r="K30" s="77">
        <f>PuntuacionZ!K30*Pesos!$H31</f>
        <v>-0.4605014515346898</v>
      </c>
      <c r="L30" s="77">
        <f>PuntuacionZ!L30*Pesos!$H31</f>
        <v>-0.4605014515346898</v>
      </c>
      <c r="M30" s="77">
        <f>PuntuacionZ!M30*Pesos!$H31</f>
        <v>-0.4605014515346898</v>
      </c>
      <c r="N30" s="77">
        <f>PuntuacionZ!N30*Pesos!$H31</f>
        <v>0.2380862225563895</v>
      </c>
      <c r="O30" s="77">
        <f>PuntuacionZ!O30*Pesos!$H31</f>
        <v>-0.4605014515346898</v>
      </c>
      <c r="P30" s="77">
        <f>PuntuacionZ!P30*Pesos!$H31</f>
        <v>-0.4605014515346898</v>
      </c>
      <c r="Q30" s="77">
        <f>PuntuacionZ!Q30*Pesos!$H31</f>
        <v>-0.4605014515346898</v>
      </c>
      <c r="R30" s="77">
        <f>PuntuacionZ!R30*Pesos!$H31</f>
        <v>-0.4605014515346898</v>
      </c>
      <c r="S30" s="77">
        <f>PuntuacionZ!S30*Pesos!$H31</f>
        <v>-0.4605014515346898</v>
      </c>
      <c r="T30" s="77">
        <f>PuntuacionZ!T30*Pesos!$H31</f>
        <v>-0.4605014515346898</v>
      </c>
      <c r="U30" s="77">
        <f>PuntuacionZ!U30*Pesos!$H31</f>
        <v>-0.4605014515346898</v>
      </c>
      <c r="V30" s="77">
        <f>PuntuacionZ!V30*Pesos!$H31</f>
        <v>-0.4605014515346898</v>
      </c>
      <c r="W30" s="77">
        <f>PuntuacionZ!W30*Pesos!$H31</f>
        <v>-0.4599832114203789</v>
      </c>
      <c r="X30" s="77">
        <f>PuntuacionZ!X30*Pesos!$H31</f>
        <v>-0.4605014515346898</v>
      </c>
      <c r="Y30" s="77">
        <f>PuntuacionZ!Y30*Pesos!$H31</f>
        <v>-0.4605014515346898</v>
      </c>
      <c r="Z30" s="77">
        <f>PuntuacionZ!Z30*Pesos!$H31</f>
        <v>-0.4605014515346898</v>
      </c>
      <c r="AA30" s="77">
        <f>PuntuacionZ!AA30*Pesos!$H31</f>
        <v>-0.4605014515346898</v>
      </c>
      <c r="AB30" s="77">
        <f>PuntuacionZ!AB30*Pesos!$H31</f>
        <v>-0.4605014515346898</v>
      </c>
      <c r="AC30" s="77">
        <f>PuntuacionZ!AC30*Pesos!$H31</f>
        <v>-0.4605014515346898</v>
      </c>
      <c r="AD30" s="77">
        <f>PuntuacionZ!AD30*Pesos!$H31</f>
        <v>-0.4605014515346898</v>
      </c>
      <c r="AE30" s="77">
        <f>PuntuacionZ!AE30*Pesos!$H31</f>
        <v>-0.4605014515346898</v>
      </c>
      <c r="AF30" s="77">
        <f>PuntuacionZ!AF30*Pesos!$H31</f>
        <v>-0.4605014515346898</v>
      </c>
      <c r="AG30" s="77">
        <f>PuntuacionZ!AG30*Pesos!$H31</f>
        <v>-0.4605014515346898</v>
      </c>
      <c r="AH30" s="77">
        <f>PuntuacionZ!AH30*Pesos!$H31</f>
        <v>-0.4605014515346898</v>
      </c>
      <c r="AI30" s="77">
        <f>PuntuacionZ!AI30*Pesos!$H31</f>
        <v>-0.4605014515346898</v>
      </c>
      <c r="AJ30" s="77">
        <f>PuntuacionZ!AJ30*Pesos!$H31</f>
        <v>1.4097872563891334</v>
      </c>
      <c r="AK30" s="77">
        <f>PuntuacionZ!AK30*Pesos!$H31</f>
        <v>-0.4272144903462596</v>
      </c>
      <c r="AL30" s="77">
        <f>PuntuacionZ!AL30*Pesos!$H31</f>
        <v>-0.4605014515346898</v>
      </c>
      <c r="AM30" s="77">
        <f>PuntuacionZ!AM30*Pesos!$H31</f>
        <v>-0.4605014515346898</v>
      </c>
      <c r="AN30" s="77">
        <f>PuntuacionZ!AN30*Pesos!$H31</f>
        <v>-0.4605014515346898</v>
      </c>
      <c r="AO30" s="77">
        <f>PuntuacionZ!AO30*Pesos!$H31</f>
        <v>-0.4605014515346898</v>
      </c>
      <c r="AP30" s="77">
        <f>PuntuacionZ!AP30*Pesos!$H31</f>
        <v>-0.4605014515346898</v>
      </c>
      <c r="AQ30" s="77">
        <f>PuntuacionZ!AQ30*Pesos!$H31</f>
        <v>-0.4605014515346898</v>
      </c>
      <c r="AR30" s="77">
        <f>PuntuacionZ!AR30*Pesos!$H31</f>
        <v>1.4904333911007435</v>
      </c>
      <c r="AS30" s="77">
        <f>PuntuacionZ!AS30*Pesos!$H31</f>
        <v>-0.11515421228274846</v>
      </c>
      <c r="AT30" s="77">
        <f>PuntuacionZ!AT30*Pesos!$H31</f>
        <v>-0.4605014515346898</v>
      </c>
      <c r="AU30" s="77">
        <f>PuntuacionZ!AU30*Pesos!$H31</f>
        <v>-0.4605014515346898</v>
      </c>
      <c r="AV30" s="77">
        <f>PuntuacionZ!AV30*Pesos!$H31</f>
        <v>-0.4605014515346898</v>
      </c>
      <c r="AW30" s="77">
        <f>PuntuacionZ!AW30*Pesos!$H31</f>
        <v>-0.4605014515346898</v>
      </c>
      <c r="AX30" s="77">
        <f>PuntuacionZ!AX30*Pesos!$H31</f>
        <v>-0.4605014515346898</v>
      </c>
      <c r="AY30" s="77">
        <f>PuntuacionZ!AY30*Pesos!$H31</f>
        <v>-0.4605014515346898</v>
      </c>
      <c r="AZ30" s="77">
        <f>PuntuacionZ!AZ30*Pesos!$H31</f>
        <v>-0.4605014515346898</v>
      </c>
      <c r="BA30" s="77">
        <f>PuntuacionZ!BA30*Pesos!$H31</f>
        <v>-0.4605014515346898</v>
      </c>
      <c r="BB30" s="77">
        <f>PuntuacionZ!BB30*Pesos!$H31</f>
        <v>-0.4605014515346898</v>
      </c>
      <c r="BC30" s="77">
        <f>PuntuacionZ!BC30*Pesos!$H31</f>
        <v>-0.4605014515346898</v>
      </c>
      <c r="BD30" s="77">
        <f>PuntuacionZ!BD30*Pesos!$H31</f>
        <v>-0.4605014515346898</v>
      </c>
      <c r="BE30" s="77">
        <f>PuntuacionZ!BE30*Pesos!$H31</f>
        <v>-0.4605014515346898</v>
      </c>
      <c r="BF30" s="77">
        <f>PuntuacionZ!BF30*Pesos!$H31</f>
        <v>-0.4605014515346898</v>
      </c>
      <c r="BG30" s="77">
        <f>PuntuacionZ!BG30*Pesos!$H31</f>
        <v>-0.4605014515346898</v>
      </c>
      <c r="BH30" s="77">
        <f>PuntuacionZ!BH30*Pesos!$H31</f>
        <v>-0.4605014515346898</v>
      </c>
      <c r="BI30" s="77">
        <f>PuntuacionZ!BI30*Pesos!$H31</f>
        <v>-0.4605014515346898</v>
      </c>
      <c r="BJ30" s="77">
        <f>PuntuacionZ!BJ30*Pesos!$H31</f>
        <v>-0.4605014515346898</v>
      </c>
      <c r="BK30" s="77">
        <f>PuntuacionZ!BK30*Pesos!$H31</f>
        <v>-0.4605014515346898</v>
      </c>
      <c r="BL30" s="77">
        <f>PuntuacionZ!BL30*Pesos!$H31</f>
        <v>-0.4605014515346898</v>
      </c>
      <c r="BM30" s="77">
        <f>PuntuacionZ!BM30*Pesos!$H31</f>
        <v>-0.4605014515346898</v>
      </c>
      <c r="BN30" s="77">
        <f>PuntuacionZ!BN30*Pesos!$H31</f>
        <v>-0.4605014515346898</v>
      </c>
      <c r="BO30" s="77">
        <f>PuntuacionZ!BO30*Pesos!$H31</f>
        <v>-0.4605014515346898</v>
      </c>
      <c r="BP30" s="77">
        <f>PuntuacionZ!BP30*Pesos!$H31</f>
        <v>-0.4605014515346898</v>
      </c>
      <c r="BQ30" s="77">
        <f>PuntuacionZ!BQ30*Pesos!$H31</f>
        <v>-0.4605014515346898</v>
      </c>
      <c r="BR30" s="77">
        <f>PuntuacionZ!BR30*Pesos!$H31</f>
        <v>-0.4605014515346898</v>
      </c>
      <c r="BS30" s="77">
        <f>PuntuacionZ!BS30*Pesos!$H31</f>
        <v>-0.27413433350365835</v>
      </c>
      <c r="BT30" s="77">
        <f>PuntuacionZ!BT30*Pesos!$H31</f>
        <v>-0.16331067828948345</v>
      </c>
      <c r="BU30" s="77">
        <f>PuntuacionZ!BU30*Pesos!$H31</f>
        <v>-0.4604615869105121</v>
      </c>
      <c r="BV30" s="77">
        <f>PuntuacionZ!BV30*Pesos!$H31</f>
        <v>-0.4605014515346898</v>
      </c>
      <c r="BW30" s="77">
        <f>PuntuacionZ!BW30*Pesos!$H31</f>
        <v>-0.4605014515346898</v>
      </c>
      <c r="BX30" s="77">
        <f>PuntuacionZ!BX30*Pesos!$H31</f>
        <v>-0.4605014515346898</v>
      </c>
      <c r="BY30" s="77">
        <f>PuntuacionZ!BY30*Pesos!$H31</f>
        <v>-0.13337234553198513</v>
      </c>
      <c r="BZ30" s="77">
        <f>PuntuacionZ!BZ30*Pesos!$H31</f>
        <v>-0.4605014515346898</v>
      </c>
      <c r="CA30" s="77">
        <f>PuntuacionZ!CA30*Pesos!$H31</f>
        <v>-0.4605014515346898</v>
      </c>
      <c r="CB30" s="77">
        <f>PuntuacionZ!CB30*Pesos!$H31</f>
        <v>28.793435438079833</v>
      </c>
      <c r="CE30" s="87">
        <f>100*L$48/$D$52</f>
        <v>20.716797981376793</v>
      </c>
      <c r="CF30" s="88" t="str">
        <f>ListadoUniversidades!$C$13</f>
        <v>UB</v>
      </c>
      <c r="CG30" s="101"/>
    </row>
    <row r="31" spans="2:85" ht="12.75">
      <c r="B31" s="90">
        <f>Pesos!B32</f>
        <v>0</v>
      </c>
      <c r="C31" s="91" t="str">
        <f>Pesos!C32</f>
        <v>Páginas indexadas</v>
      </c>
      <c r="D31" s="92" t="str">
        <f>Pesos!D32</f>
        <v>Número total de páginas indexadas de la OSL según MajesticSEO</v>
      </c>
      <c r="E31" s="77">
        <f>PuntuacionZ!E31*Pesos!$H32</f>
        <v>0</v>
      </c>
      <c r="F31" s="77">
        <f>PuntuacionZ!F31*Pesos!$H32</f>
        <v>0</v>
      </c>
      <c r="G31" s="77">
        <f>PuntuacionZ!G31*Pesos!$H32</f>
        <v>0</v>
      </c>
      <c r="H31" s="77">
        <f>PuntuacionZ!H31*Pesos!$H32</f>
        <v>0</v>
      </c>
      <c r="I31" s="77">
        <f>PuntuacionZ!I31*Pesos!$H32</f>
        <v>0</v>
      </c>
      <c r="J31" s="77">
        <f>PuntuacionZ!J31*Pesos!$H32</f>
        <v>0</v>
      </c>
      <c r="K31" s="77">
        <f>PuntuacionZ!K31*Pesos!$H32</f>
        <v>0</v>
      </c>
      <c r="L31" s="77">
        <f>PuntuacionZ!L31*Pesos!$H32</f>
        <v>0</v>
      </c>
      <c r="M31" s="77">
        <f>PuntuacionZ!M31*Pesos!$H32</f>
        <v>0</v>
      </c>
      <c r="N31" s="77">
        <f>PuntuacionZ!N31*Pesos!$H32</f>
        <v>0</v>
      </c>
      <c r="O31" s="77">
        <f>PuntuacionZ!O31*Pesos!$H32</f>
        <v>0</v>
      </c>
      <c r="P31" s="77">
        <f>PuntuacionZ!P31*Pesos!$H32</f>
        <v>0</v>
      </c>
      <c r="Q31" s="77">
        <f>PuntuacionZ!Q31*Pesos!$H32</f>
        <v>0</v>
      </c>
      <c r="R31" s="77">
        <f>PuntuacionZ!R31*Pesos!$H32</f>
        <v>0</v>
      </c>
      <c r="S31" s="77">
        <f>PuntuacionZ!S31*Pesos!$H32</f>
        <v>0</v>
      </c>
      <c r="T31" s="77">
        <f>PuntuacionZ!T31*Pesos!$H32</f>
        <v>0</v>
      </c>
      <c r="U31" s="77">
        <f>PuntuacionZ!U31*Pesos!$H32</f>
        <v>0</v>
      </c>
      <c r="V31" s="77">
        <f>PuntuacionZ!V31*Pesos!$H32</f>
        <v>0</v>
      </c>
      <c r="W31" s="77">
        <f>PuntuacionZ!W31*Pesos!$H32</f>
        <v>0</v>
      </c>
      <c r="X31" s="77">
        <f>PuntuacionZ!X31*Pesos!$H32</f>
        <v>0</v>
      </c>
      <c r="Y31" s="77">
        <f>PuntuacionZ!Y31*Pesos!$H32</f>
        <v>0</v>
      </c>
      <c r="Z31" s="77">
        <f>PuntuacionZ!Z31*Pesos!$H32</f>
        <v>0</v>
      </c>
      <c r="AA31" s="77">
        <f>PuntuacionZ!AA31*Pesos!$H32</f>
        <v>0</v>
      </c>
      <c r="AB31" s="77">
        <f>PuntuacionZ!AB31*Pesos!$H32</f>
        <v>0</v>
      </c>
      <c r="AC31" s="77">
        <f>PuntuacionZ!AC31*Pesos!$H32</f>
        <v>0</v>
      </c>
      <c r="AD31" s="77">
        <f>PuntuacionZ!AD31*Pesos!$H32</f>
        <v>0</v>
      </c>
      <c r="AE31" s="77">
        <f>PuntuacionZ!AE31*Pesos!$H32</f>
        <v>0</v>
      </c>
      <c r="AF31" s="77">
        <f>PuntuacionZ!AF31*Pesos!$H32</f>
        <v>0</v>
      </c>
      <c r="AG31" s="77">
        <f>PuntuacionZ!AG31*Pesos!$H32</f>
        <v>0</v>
      </c>
      <c r="AH31" s="77">
        <f>PuntuacionZ!AH31*Pesos!$H32</f>
        <v>0</v>
      </c>
      <c r="AI31" s="77">
        <f>PuntuacionZ!AI31*Pesos!$H32</f>
        <v>0</v>
      </c>
      <c r="AJ31" s="77">
        <f>PuntuacionZ!AJ31*Pesos!$H32</f>
        <v>0</v>
      </c>
      <c r="AK31" s="77">
        <f>PuntuacionZ!AK31*Pesos!$H32</f>
        <v>0</v>
      </c>
      <c r="AL31" s="77">
        <f>PuntuacionZ!AL31*Pesos!$H32</f>
        <v>0</v>
      </c>
      <c r="AM31" s="77">
        <f>PuntuacionZ!AM31*Pesos!$H32</f>
        <v>0</v>
      </c>
      <c r="AN31" s="77">
        <f>PuntuacionZ!AN31*Pesos!$H32</f>
        <v>0</v>
      </c>
      <c r="AO31" s="77">
        <f>PuntuacionZ!AO31*Pesos!$H32</f>
        <v>0</v>
      </c>
      <c r="AP31" s="77">
        <f>PuntuacionZ!AP31*Pesos!$H32</f>
        <v>0</v>
      </c>
      <c r="AQ31" s="77">
        <f>PuntuacionZ!AQ31*Pesos!$H32</f>
        <v>0</v>
      </c>
      <c r="AR31" s="77">
        <f>PuntuacionZ!AR31*Pesos!$H32</f>
        <v>0</v>
      </c>
      <c r="AS31" s="77">
        <f>PuntuacionZ!AS31*Pesos!$H32</f>
        <v>0</v>
      </c>
      <c r="AT31" s="77">
        <f>PuntuacionZ!AT31*Pesos!$H32</f>
        <v>0</v>
      </c>
      <c r="AU31" s="77">
        <f>PuntuacionZ!AU31*Pesos!$H32</f>
        <v>0</v>
      </c>
      <c r="AV31" s="77">
        <f>PuntuacionZ!AV31*Pesos!$H32</f>
        <v>0</v>
      </c>
      <c r="AW31" s="77">
        <f>PuntuacionZ!AW31*Pesos!$H32</f>
        <v>0</v>
      </c>
      <c r="AX31" s="77">
        <f>PuntuacionZ!AX31*Pesos!$H32</f>
        <v>0</v>
      </c>
      <c r="AY31" s="77">
        <f>PuntuacionZ!AY31*Pesos!$H32</f>
        <v>0</v>
      </c>
      <c r="AZ31" s="77">
        <f>PuntuacionZ!AZ31*Pesos!$H32</f>
        <v>0</v>
      </c>
      <c r="BA31" s="77">
        <f>PuntuacionZ!BA31*Pesos!$H32</f>
        <v>0</v>
      </c>
      <c r="BB31" s="77">
        <f>PuntuacionZ!BB31*Pesos!$H32</f>
        <v>0</v>
      </c>
      <c r="BC31" s="77">
        <f>PuntuacionZ!BC31*Pesos!$H32</f>
        <v>0</v>
      </c>
      <c r="BD31" s="77">
        <f>PuntuacionZ!BD31*Pesos!$H32</f>
        <v>0</v>
      </c>
      <c r="BE31" s="77">
        <f>PuntuacionZ!BE31*Pesos!$H32</f>
        <v>0</v>
      </c>
      <c r="BF31" s="77">
        <f>PuntuacionZ!BF31*Pesos!$H32</f>
        <v>0</v>
      </c>
      <c r="BG31" s="77">
        <f>PuntuacionZ!BG31*Pesos!$H32</f>
        <v>0</v>
      </c>
      <c r="BH31" s="77">
        <f>PuntuacionZ!BH31*Pesos!$H32</f>
        <v>0</v>
      </c>
      <c r="BI31" s="77">
        <f>PuntuacionZ!BI31*Pesos!$H32</f>
        <v>0</v>
      </c>
      <c r="BJ31" s="77">
        <f>PuntuacionZ!BJ31*Pesos!$H32</f>
        <v>0</v>
      </c>
      <c r="BK31" s="77">
        <f>PuntuacionZ!BK31*Pesos!$H32</f>
        <v>0</v>
      </c>
      <c r="BL31" s="77">
        <f>PuntuacionZ!BL31*Pesos!$H32</f>
        <v>0</v>
      </c>
      <c r="BM31" s="77">
        <f>PuntuacionZ!BM31*Pesos!$H32</f>
        <v>0</v>
      </c>
      <c r="BN31" s="77">
        <f>PuntuacionZ!BN31*Pesos!$H32</f>
        <v>0</v>
      </c>
      <c r="BO31" s="77">
        <f>PuntuacionZ!BO31*Pesos!$H32</f>
        <v>0</v>
      </c>
      <c r="BP31" s="77">
        <f>PuntuacionZ!BP31*Pesos!$H32</f>
        <v>0</v>
      </c>
      <c r="BQ31" s="77">
        <f>PuntuacionZ!BQ31*Pesos!$H32</f>
        <v>0</v>
      </c>
      <c r="BR31" s="77">
        <f>PuntuacionZ!BR31*Pesos!$H32</f>
        <v>0</v>
      </c>
      <c r="BS31" s="77">
        <f>PuntuacionZ!BS31*Pesos!$H32</f>
        <v>0</v>
      </c>
      <c r="BT31" s="77">
        <f>PuntuacionZ!BT31*Pesos!$H32</f>
        <v>0</v>
      </c>
      <c r="BU31" s="77">
        <f>PuntuacionZ!BU31*Pesos!$H32</f>
        <v>0</v>
      </c>
      <c r="BV31" s="77">
        <f>PuntuacionZ!BV31*Pesos!$H32</f>
        <v>0</v>
      </c>
      <c r="BW31" s="77">
        <f>PuntuacionZ!BW31*Pesos!$H32</f>
        <v>0</v>
      </c>
      <c r="BX31" s="77">
        <f>PuntuacionZ!BX31*Pesos!$H32</f>
        <v>0</v>
      </c>
      <c r="BY31" s="77">
        <f>PuntuacionZ!BY31*Pesos!$H32</f>
        <v>0</v>
      </c>
      <c r="BZ31" s="77">
        <f>PuntuacionZ!BZ31*Pesos!$H32</f>
        <v>0</v>
      </c>
      <c r="CA31" s="77">
        <f>PuntuacionZ!CA31*Pesos!$H32</f>
        <v>0</v>
      </c>
      <c r="CB31" s="77">
        <f>PuntuacionZ!CB31*Pesos!$H32</f>
        <v>0</v>
      </c>
      <c r="CE31" s="87">
        <f>100*AH$48/$D$52</f>
        <v>20.293950224438248</v>
      </c>
      <c r="CF31" s="88" t="str">
        <f>ListadoUniversidades!$C$35</f>
        <v>UEX</v>
      </c>
      <c r="CG31" s="101"/>
    </row>
    <row r="32" spans="2:85" ht="12.75">
      <c r="B32" s="90"/>
      <c r="C32" s="91" t="str">
        <f>Pesos!C33</f>
        <v>MozTrust</v>
      </c>
      <c r="D32" s="92" t="str">
        <f>Pesos!D33</f>
        <v>Confianza del sitio web en Internet según las mediciones de OpenSiteExplorer.org</v>
      </c>
      <c r="E32" s="77">
        <f>PuntuacionZ!E32*Pesos!$H33</f>
        <v>-0.7389397114652336</v>
      </c>
      <c r="F32" s="77">
        <f>PuntuacionZ!F32*Pesos!$H33</f>
        <v>4.377054050976448</v>
      </c>
      <c r="G32" s="77">
        <f>PuntuacionZ!G32*Pesos!$H33</f>
        <v>-0.7389397114652336</v>
      </c>
      <c r="H32" s="77">
        <f>PuntuacionZ!H32*Pesos!$H33</f>
        <v>-0.7389397114652336</v>
      </c>
      <c r="I32" s="77">
        <f>PuntuacionZ!I32*Pesos!$H33</f>
        <v>2.671722796829221</v>
      </c>
      <c r="J32" s="77">
        <f>PuntuacionZ!J32*Pesos!$H33</f>
        <v>-0.7389397114652336</v>
      </c>
      <c r="K32" s="77">
        <f>PuntuacionZ!K32*Pesos!$H33</f>
        <v>-0.7389397114652336</v>
      </c>
      <c r="L32" s="77">
        <f>PuntuacionZ!L32*Pesos!$H33</f>
        <v>-0.7389397114652336</v>
      </c>
      <c r="M32" s="77">
        <f>PuntuacionZ!M32*Pesos!$H33</f>
        <v>-0.7389397114652336</v>
      </c>
      <c r="N32" s="77">
        <f>PuntuacionZ!N32*Pesos!$H33</f>
        <v>3.4449475269705103</v>
      </c>
      <c r="O32" s="77">
        <f>PuntuacionZ!O32*Pesos!$H33</f>
        <v>2.5869858401014088</v>
      </c>
      <c r="P32" s="77">
        <f>PuntuacionZ!P32*Pesos!$H33</f>
        <v>-0.7389397114652336</v>
      </c>
      <c r="Q32" s="77">
        <f>PuntuacionZ!Q32*Pesos!$H33</f>
        <v>-0.7389397114652336</v>
      </c>
      <c r="R32" s="77">
        <f>PuntuacionZ!R32*Pesos!$H33</f>
        <v>-0.7389397114652336</v>
      </c>
      <c r="S32" s="77">
        <f>PuntuacionZ!S32*Pesos!$H33</f>
        <v>-0.7389397114652336</v>
      </c>
      <c r="T32" s="77">
        <f>PuntuacionZ!T32*Pesos!$H33</f>
        <v>-0.7389397114652336</v>
      </c>
      <c r="U32" s="77">
        <f>PuntuacionZ!U32*Pesos!$H33</f>
        <v>-0.7389397114652336</v>
      </c>
      <c r="V32" s="77">
        <f>PuntuacionZ!V32*Pesos!$H33</f>
        <v>-0.7389397114652336</v>
      </c>
      <c r="W32" s="77">
        <f>PuntuacionZ!W32*Pesos!$H33</f>
        <v>1.7184320336413297</v>
      </c>
      <c r="X32" s="77">
        <f>PuntuacionZ!X32*Pesos!$H33</f>
        <v>-0.7389397114652336</v>
      </c>
      <c r="Y32" s="77">
        <f>PuntuacionZ!Y32*Pesos!$H33</f>
        <v>-0.7389397114652336</v>
      </c>
      <c r="Z32" s="77">
        <f>PuntuacionZ!Z32*Pesos!$H33</f>
        <v>-0.7389397114652336</v>
      </c>
      <c r="AA32" s="77">
        <f>PuntuacionZ!AA32*Pesos!$H33</f>
        <v>-0.7389397114652336</v>
      </c>
      <c r="AB32" s="77">
        <f>PuntuacionZ!AB32*Pesos!$H33</f>
        <v>-0.7389397114652336</v>
      </c>
      <c r="AC32" s="77">
        <f>PuntuacionZ!AC32*Pesos!$H33</f>
        <v>-0.7389397114652336</v>
      </c>
      <c r="AD32" s="77">
        <f>PuntuacionZ!AD32*Pesos!$H33</f>
        <v>-0.7389397114652336</v>
      </c>
      <c r="AE32" s="77">
        <f>PuntuacionZ!AE32*Pesos!$H33</f>
        <v>-0.7389397114652336</v>
      </c>
      <c r="AF32" s="77">
        <f>PuntuacionZ!AF32*Pesos!$H33</f>
        <v>-0.7389397114652336</v>
      </c>
      <c r="AG32" s="77">
        <f>PuntuacionZ!AG32*Pesos!$H33</f>
        <v>-0.7389397114652336</v>
      </c>
      <c r="AH32" s="77">
        <f>PuntuacionZ!AH32*Pesos!$H33</f>
        <v>-0.7389397114652336</v>
      </c>
      <c r="AI32" s="77">
        <f>PuntuacionZ!AI32*Pesos!$H33</f>
        <v>-0.7389397114652336</v>
      </c>
      <c r="AJ32" s="77">
        <f>PuntuacionZ!AJ32*Pesos!$H33</f>
        <v>4.3029092138396114</v>
      </c>
      <c r="AK32" s="77">
        <f>PuntuacionZ!AK32*Pesos!$H33</f>
        <v>5.309160574982386</v>
      </c>
      <c r="AL32" s="77">
        <f>PuntuacionZ!AL32*Pesos!$H33</f>
        <v>-0.7389397114652336</v>
      </c>
      <c r="AM32" s="77">
        <f>PuntuacionZ!AM32*Pesos!$H33</f>
        <v>-0.7389397114652336</v>
      </c>
      <c r="AN32" s="77">
        <f>PuntuacionZ!AN32*Pesos!$H33</f>
        <v>-0.7389397114652336</v>
      </c>
      <c r="AO32" s="77">
        <f>PuntuacionZ!AO32*Pesos!$H33</f>
        <v>-0.7389397114652336</v>
      </c>
      <c r="AP32" s="77">
        <f>PuntuacionZ!AP32*Pesos!$H33</f>
        <v>-0.7389397114652336</v>
      </c>
      <c r="AQ32" s="77">
        <f>PuntuacionZ!AQ32*Pesos!$H33</f>
        <v>-0.7389397114652336</v>
      </c>
      <c r="AR32" s="77">
        <f>PuntuacionZ!AR32*Pesos!$H33</f>
        <v>4.0486983436561745</v>
      </c>
      <c r="AS32" s="77">
        <f>PuntuacionZ!AS32*Pesos!$H33</f>
        <v>3.9427771477464084</v>
      </c>
      <c r="AT32" s="77">
        <f>PuntuacionZ!AT32*Pesos!$H33</f>
        <v>-0.7389397114652336</v>
      </c>
      <c r="AU32" s="77">
        <f>PuntuacionZ!AU32*Pesos!$H33</f>
        <v>-0.7389397114652336</v>
      </c>
      <c r="AV32" s="77">
        <f>PuntuacionZ!AV32*Pesos!$H33</f>
        <v>-0.7389397114652336</v>
      </c>
      <c r="AW32" s="77">
        <f>PuntuacionZ!AW32*Pesos!$H33</f>
        <v>-0.7389397114652336</v>
      </c>
      <c r="AX32" s="77">
        <f>PuntuacionZ!AX32*Pesos!$H33</f>
        <v>-0.7389397114652336</v>
      </c>
      <c r="AY32" s="77">
        <f>PuntuacionZ!AY32*Pesos!$H33</f>
        <v>-0.7389397114652336</v>
      </c>
      <c r="AZ32" s="77">
        <f>PuntuacionZ!AZ32*Pesos!$H33</f>
        <v>-0.7389397114652336</v>
      </c>
      <c r="BA32" s="77">
        <f>PuntuacionZ!BA32*Pesos!$H33</f>
        <v>-0.7389397114652336</v>
      </c>
      <c r="BB32" s="77">
        <f>PuntuacionZ!BB32*Pesos!$H33</f>
        <v>-0.7389397114652336</v>
      </c>
      <c r="BC32" s="77">
        <f>PuntuacionZ!BC32*Pesos!$H33</f>
        <v>-0.7389397114652336</v>
      </c>
      <c r="BD32" s="77">
        <f>PuntuacionZ!BD32*Pesos!$H33</f>
        <v>-0.7389397114652336</v>
      </c>
      <c r="BE32" s="77">
        <f>PuntuacionZ!BE32*Pesos!$H33</f>
        <v>-0.7389397114652336</v>
      </c>
      <c r="BF32" s="77">
        <f>PuntuacionZ!BF32*Pesos!$H33</f>
        <v>-0.7389397114652336</v>
      </c>
      <c r="BG32" s="77">
        <f>PuntuacionZ!BG32*Pesos!$H33</f>
        <v>-0.7389397114652336</v>
      </c>
      <c r="BH32" s="77">
        <f>PuntuacionZ!BH32*Pesos!$H33</f>
        <v>-0.7389397114652336</v>
      </c>
      <c r="BI32" s="77">
        <f>PuntuacionZ!BI32*Pesos!$H33</f>
        <v>-0.7389397114652336</v>
      </c>
      <c r="BJ32" s="77">
        <f>PuntuacionZ!BJ32*Pesos!$H33</f>
        <v>-0.7389397114652336</v>
      </c>
      <c r="BK32" s="77">
        <f>PuntuacionZ!BK32*Pesos!$H33</f>
        <v>-0.7389397114652336</v>
      </c>
      <c r="BL32" s="77">
        <f>PuntuacionZ!BL32*Pesos!$H33</f>
        <v>-0.7389397114652336</v>
      </c>
      <c r="BM32" s="77">
        <f>PuntuacionZ!BM32*Pesos!$H33</f>
        <v>-0.7389397114652336</v>
      </c>
      <c r="BN32" s="77">
        <f>PuntuacionZ!BN32*Pesos!$H33</f>
        <v>-0.7389397114652336</v>
      </c>
      <c r="BO32" s="77">
        <f>PuntuacionZ!BO32*Pesos!$H33</f>
        <v>-0.7389397114652336</v>
      </c>
      <c r="BP32" s="77">
        <f>PuntuacionZ!BP32*Pesos!$H33</f>
        <v>-0.7389397114652336</v>
      </c>
      <c r="BQ32" s="77">
        <f>PuntuacionZ!BQ32*Pesos!$H33</f>
        <v>-0.7389397114652336</v>
      </c>
      <c r="BR32" s="77">
        <f>PuntuacionZ!BR32*Pesos!$H33</f>
        <v>-0.7389397114652336</v>
      </c>
      <c r="BS32" s="77">
        <f>PuntuacionZ!BS32*Pesos!$H33</f>
        <v>2.925933667012658</v>
      </c>
      <c r="BT32" s="77">
        <f>PuntuacionZ!BT32*Pesos!$H33</f>
        <v>3.4555396465614865</v>
      </c>
      <c r="BU32" s="77">
        <f>PuntuacionZ!BU32*Pesos!$H33</f>
        <v>-0.7389397114652336</v>
      </c>
      <c r="BV32" s="77">
        <f>PuntuacionZ!BV32*Pesos!$H33</f>
        <v>-0.7389397114652336</v>
      </c>
      <c r="BW32" s="77">
        <f>PuntuacionZ!BW32*Pesos!$H33</f>
        <v>-0.7389397114652336</v>
      </c>
      <c r="BX32" s="77">
        <f>PuntuacionZ!BX32*Pesos!$H33</f>
        <v>-0.7389397114652336</v>
      </c>
      <c r="BY32" s="77">
        <f>PuntuacionZ!BY32*Pesos!$H33</f>
        <v>3.423763287788558</v>
      </c>
      <c r="BZ32" s="77">
        <f>PuntuacionZ!BZ32*Pesos!$H33</f>
        <v>-0.7389397114652336</v>
      </c>
      <c r="CA32" s="77">
        <f>PuntuacionZ!CA32*Pesos!$H33</f>
        <v>-0.7389397114652336</v>
      </c>
      <c r="CB32" s="77">
        <f>PuntuacionZ!CB32*Pesos!$H33</f>
        <v>4.345277692203518</v>
      </c>
      <c r="CE32" s="87">
        <f>100*BW$48/$D$52</f>
        <v>20.276757849804994</v>
      </c>
      <c r="CF32" s="88" t="str">
        <f>ListadoUniversidades!$C$76</f>
        <v>UV (Valencia)</v>
      </c>
      <c r="CG32" s="101"/>
    </row>
    <row r="33" spans="2:85" ht="12.75">
      <c r="B33" s="90"/>
      <c r="C33" s="91" t="str">
        <f>Pesos!C34</f>
        <v>MozRank</v>
      </c>
      <c r="D33" s="92" t="str">
        <f>Pesos!D34</f>
        <v>Popularidad del sitio web en Internet según las mediciones de OpenSiteExplorer.org</v>
      </c>
      <c r="E33" s="77">
        <f>PuntuacionZ!E33*Pesos!$H34</f>
        <v>-0.7427119291411326</v>
      </c>
      <c r="F33" s="77">
        <f>PuntuacionZ!F33*Pesos!$H34</f>
        <v>4.330704070578178</v>
      </c>
      <c r="G33" s="77">
        <f>PuntuacionZ!G33*Pesos!$H34</f>
        <v>-0.7427119291411326</v>
      </c>
      <c r="H33" s="77">
        <f>PuntuacionZ!H33*Pesos!$H34</f>
        <v>-0.7427119291411326</v>
      </c>
      <c r="I33" s="77">
        <f>PuntuacionZ!I33*Pesos!$H34</f>
        <v>2.6124762262796475</v>
      </c>
      <c r="J33" s="77">
        <f>PuntuacionZ!J33*Pesos!$H34</f>
        <v>-0.7427119291411326</v>
      </c>
      <c r="K33" s="77">
        <f>PuntuacionZ!K33*Pesos!$H34</f>
        <v>-0.7427119291411326</v>
      </c>
      <c r="L33" s="77">
        <f>PuntuacionZ!L33*Pesos!$H34</f>
        <v>-0.7427119291411326</v>
      </c>
      <c r="M33" s="77">
        <f>PuntuacionZ!M33*Pesos!$H34</f>
        <v>-0.7427119291411326</v>
      </c>
      <c r="N33" s="77">
        <f>PuntuacionZ!N33*Pesos!$H34</f>
        <v>3.634125214781476</v>
      </c>
      <c r="O33" s="77">
        <f>PuntuacionZ!O33*Pesos!$H34</f>
        <v>3.448370853235689</v>
      </c>
      <c r="P33" s="77">
        <f>PuntuacionZ!P33*Pesos!$H34</f>
        <v>-0.7427119291411326</v>
      </c>
      <c r="Q33" s="77">
        <f>PuntuacionZ!Q33*Pesos!$H34</f>
        <v>-0.7427119291411326</v>
      </c>
      <c r="R33" s="77">
        <f>PuntuacionZ!R33*Pesos!$H34</f>
        <v>-0.7427119291411326</v>
      </c>
      <c r="S33" s="77">
        <f>PuntuacionZ!S33*Pesos!$H34</f>
        <v>-0.7427119291411326</v>
      </c>
      <c r="T33" s="77">
        <f>PuntuacionZ!T33*Pesos!$H34</f>
        <v>-0.7427119291411326</v>
      </c>
      <c r="U33" s="77">
        <f>PuntuacionZ!U33*Pesos!$H34</f>
        <v>-0.7427119291411326</v>
      </c>
      <c r="V33" s="77">
        <f>PuntuacionZ!V33*Pesos!$H34</f>
        <v>-0.7427119291411326</v>
      </c>
      <c r="W33" s="77">
        <f>PuntuacionZ!W33*Pesos!$H34</f>
        <v>1.8230201897100518</v>
      </c>
      <c r="X33" s="77">
        <f>PuntuacionZ!X33*Pesos!$H34</f>
        <v>-0.7427119291411326</v>
      </c>
      <c r="Y33" s="77">
        <f>PuntuacionZ!Y33*Pesos!$H34</f>
        <v>-0.7427119291411326</v>
      </c>
      <c r="Z33" s="77">
        <f>PuntuacionZ!Z33*Pesos!$H34</f>
        <v>-0.7427119291411326</v>
      </c>
      <c r="AA33" s="77">
        <f>PuntuacionZ!AA33*Pesos!$H34</f>
        <v>-0.7427119291411326</v>
      </c>
      <c r="AB33" s="77">
        <f>PuntuacionZ!AB33*Pesos!$H34</f>
        <v>-0.7427119291411326</v>
      </c>
      <c r="AC33" s="77">
        <f>PuntuacionZ!AC33*Pesos!$H34</f>
        <v>-0.7427119291411326</v>
      </c>
      <c r="AD33" s="77">
        <f>PuntuacionZ!AD33*Pesos!$H34</f>
        <v>-0.7427119291411326</v>
      </c>
      <c r="AE33" s="77">
        <f>PuntuacionZ!AE33*Pesos!$H34</f>
        <v>-0.7427119291411326</v>
      </c>
      <c r="AF33" s="77">
        <f>PuntuacionZ!AF33*Pesos!$H34</f>
        <v>-0.7427119291411326</v>
      </c>
      <c r="AG33" s="77">
        <f>PuntuacionZ!AG33*Pesos!$H34</f>
        <v>-0.7427119291411326</v>
      </c>
      <c r="AH33" s="77">
        <f>PuntuacionZ!AH33*Pesos!$H34</f>
        <v>-0.7427119291411326</v>
      </c>
      <c r="AI33" s="77">
        <f>PuntuacionZ!AI33*Pesos!$H34</f>
        <v>-0.7427119291411326</v>
      </c>
      <c r="AJ33" s="77">
        <f>PuntuacionZ!AJ33*Pesos!$H34</f>
        <v>4.725432088862977</v>
      </c>
      <c r="AK33" s="77">
        <f>PuntuacionZ!AK33*Pesos!$H34</f>
        <v>4.81830926963587</v>
      </c>
      <c r="AL33" s="77">
        <f>PuntuacionZ!AL33*Pesos!$H34</f>
        <v>-0.7427119291411326</v>
      </c>
      <c r="AM33" s="77">
        <f>PuntuacionZ!AM33*Pesos!$H34</f>
        <v>-0.7427119291411326</v>
      </c>
      <c r="AN33" s="77">
        <f>PuntuacionZ!AN33*Pesos!$H34</f>
        <v>-0.7427119291411326</v>
      </c>
      <c r="AO33" s="77">
        <f>PuntuacionZ!AO33*Pesos!$H34</f>
        <v>-0.7427119291411326</v>
      </c>
      <c r="AP33" s="77">
        <f>PuntuacionZ!AP33*Pesos!$H34</f>
        <v>-0.7427119291411326</v>
      </c>
      <c r="AQ33" s="77">
        <f>PuntuacionZ!AQ33*Pesos!$H34</f>
        <v>-0.7427119291411326</v>
      </c>
      <c r="AR33" s="77">
        <f>PuntuacionZ!AR33*Pesos!$H34</f>
        <v>4.040462880662886</v>
      </c>
      <c r="AS33" s="77">
        <f>PuntuacionZ!AS33*Pesos!$H34</f>
        <v>3.7270023955543703</v>
      </c>
      <c r="AT33" s="77">
        <f>PuntuacionZ!AT33*Pesos!$H34</f>
        <v>-0.7427119291411326</v>
      </c>
      <c r="AU33" s="77">
        <f>PuntuacionZ!AU33*Pesos!$H34</f>
        <v>-0.7427119291411326</v>
      </c>
      <c r="AV33" s="77">
        <f>PuntuacionZ!AV33*Pesos!$H34</f>
        <v>-0.7427119291411326</v>
      </c>
      <c r="AW33" s="77">
        <f>PuntuacionZ!AW33*Pesos!$H34</f>
        <v>-0.7427119291411326</v>
      </c>
      <c r="AX33" s="77">
        <f>PuntuacionZ!AX33*Pesos!$H34</f>
        <v>-0.7427119291411326</v>
      </c>
      <c r="AY33" s="77">
        <f>PuntuacionZ!AY33*Pesos!$H34</f>
        <v>-0.7427119291411326</v>
      </c>
      <c r="AZ33" s="77">
        <f>PuntuacionZ!AZ33*Pesos!$H34</f>
        <v>-0.7427119291411326</v>
      </c>
      <c r="BA33" s="77">
        <f>PuntuacionZ!BA33*Pesos!$H34</f>
        <v>-0.7427119291411326</v>
      </c>
      <c r="BB33" s="77">
        <f>PuntuacionZ!BB33*Pesos!$H34</f>
        <v>-0.7427119291411326</v>
      </c>
      <c r="BC33" s="77">
        <f>PuntuacionZ!BC33*Pesos!$H34</f>
        <v>-0.7427119291411326</v>
      </c>
      <c r="BD33" s="77">
        <f>PuntuacionZ!BD33*Pesos!$H34</f>
        <v>-0.7427119291411326</v>
      </c>
      <c r="BE33" s="77">
        <f>PuntuacionZ!BE33*Pesos!$H34</f>
        <v>-0.7427119291411326</v>
      </c>
      <c r="BF33" s="77">
        <f>PuntuacionZ!BF33*Pesos!$H34</f>
        <v>-0.7427119291411326</v>
      </c>
      <c r="BG33" s="77">
        <f>PuntuacionZ!BG33*Pesos!$H34</f>
        <v>-0.7427119291411326</v>
      </c>
      <c r="BH33" s="77">
        <f>PuntuacionZ!BH33*Pesos!$H34</f>
        <v>-0.7427119291411326</v>
      </c>
      <c r="BI33" s="77">
        <f>PuntuacionZ!BI33*Pesos!$H34</f>
        <v>-0.7427119291411326</v>
      </c>
      <c r="BJ33" s="77">
        <f>PuntuacionZ!BJ33*Pesos!$H34</f>
        <v>-0.7427119291411326</v>
      </c>
      <c r="BK33" s="77">
        <f>PuntuacionZ!BK33*Pesos!$H34</f>
        <v>-0.7427119291411326</v>
      </c>
      <c r="BL33" s="77">
        <f>PuntuacionZ!BL33*Pesos!$H34</f>
        <v>-0.7427119291411326</v>
      </c>
      <c r="BM33" s="77">
        <f>PuntuacionZ!BM33*Pesos!$H34</f>
        <v>-0.7427119291411326</v>
      </c>
      <c r="BN33" s="77">
        <f>PuntuacionZ!BN33*Pesos!$H34</f>
        <v>-0.7427119291411326</v>
      </c>
      <c r="BO33" s="77">
        <f>PuntuacionZ!BO33*Pesos!$H34</f>
        <v>-0.7427119291411326</v>
      </c>
      <c r="BP33" s="77">
        <f>PuntuacionZ!BP33*Pesos!$H34</f>
        <v>-0.7427119291411326</v>
      </c>
      <c r="BQ33" s="77">
        <f>PuntuacionZ!BQ33*Pesos!$H34</f>
        <v>-0.7427119291411326</v>
      </c>
      <c r="BR33" s="77">
        <f>PuntuacionZ!BR33*Pesos!$H34</f>
        <v>-0.7427119291411326</v>
      </c>
      <c r="BS33" s="77">
        <f>PuntuacionZ!BS33*Pesos!$H34</f>
        <v>2.97237530177461</v>
      </c>
      <c r="BT33" s="77">
        <f>PuntuacionZ!BT33*Pesos!$H34</f>
        <v>3.4831997960255245</v>
      </c>
      <c r="BU33" s="77">
        <f>PuntuacionZ!BU33*Pesos!$H34</f>
        <v>-0.7427119291411326</v>
      </c>
      <c r="BV33" s="77">
        <f>PuntuacionZ!BV33*Pesos!$H34</f>
        <v>-0.7427119291411326</v>
      </c>
      <c r="BW33" s="77">
        <f>PuntuacionZ!BW33*Pesos!$H34</f>
        <v>-0.7427119291411326</v>
      </c>
      <c r="BX33" s="77">
        <f>PuntuacionZ!BX33*Pesos!$H34</f>
        <v>-0.7427119291411326</v>
      </c>
      <c r="BY33" s="77">
        <f>PuntuacionZ!BY33*Pesos!$H34</f>
        <v>2.9839849493712216</v>
      </c>
      <c r="BZ33" s="77">
        <f>PuntuacionZ!BZ33*Pesos!$H34</f>
        <v>-0.7427119291411326</v>
      </c>
      <c r="CA33" s="77">
        <f>PuntuacionZ!CA33*Pesos!$H34</f>
        <v>-0.7427119291411326</v>
      </c>
      <c r="CB33" s="77">
        <f>PuntuacionZ!CB33*Pesos!$H34</f>
        <v>4.191388299418838</v>
      </c>
      <c r="CE33" s="87">
        <f>100*AP$48/$D$52</f>
        <v>18.603796009501316</v>
      </c>
      <c r="CF33" s="88" t="str">
        <f>ListadoUniversidades!$C$43</f>
        <v>UJA</v>
      </c>
      <c r="CG33" s="101"/>
    </row>
    <row r="34" spans="2:85" ht="12.75">
      <c r="B34" s="90"/>
      <c r="C34" s="91" t="str">
        <f>Pesos!C35</f>
        <v>Enlaces en España</v>
      </c>
      <c r="D34" s="92" t="str">
        <f>Pesos!D35</f>
        <v>Porcentaje de enlaces desde España</v>
      </c>
      <c r="E34" s="77">
        <f>PuntuacionZ!E34*Pesos!$H35</f>
        <v>0</v>
      </c>
      <c r="F34" s="77">
        <f>PuntuacionZ!F34*Pesos!$H35</f>
        <v>0</v>
      </c>
      <c r="G34" s="77">
        <f>PuntuacionZ!G34*Pesos!$H35</f>
        <v>0</v>
      </c>
      <c r="H34" s="77">
        <f>PuntuacionZ!H34*Pesos!$H35</f>
        <v>0</v>
      </c>
      <c r="I34" s="77">
        <f>PuntuacionZ!I34*Pesos!$H35</f>
        <v>0</v>
      </c>
      <c r="J34" s="77">
        <f>PuntuacionZ!J34*Pesos!$H35</f>
        <v>0</v>
      </c>
      <c r="K34" s="77">
        <f>PuntuacionZ!K34*Pesos!$H35</f>
        <v>0</v>
      </c>
      <c r="L34" s="77">
        <f>PuntuacionZ!L34*Pesos!$H35</f>
        <v>0</v>
      </c>
      <c r="M34" s="77">
        <f>PuntuacionZ!M34*Pesos!$H35</f>
        <v>0</v>
      </c>
      <c r="N34" s="77">
        <f>PuntuacionZ!N34*Pesos!$H35</f>
        <v>0</v>
      </c>
      <c r="O34" s="77">
        <f>PuntuacionZ!O34*Pesos!$H35</f>
        <v>0</v>
      </c>
      <c r="P34" s="77">
        <f>PuntuacionZ!P34*Pesos!$H35</f>
        <v>0</v>
      </c>
      <c r="Q34" s="77">
        <f>PuntuacionZ!Q34*Pesos!$H35</f>
        <v>0</v>
      </c>
      <c r="R34" s="77">
        <f>PuntuacionZ!R34*Pesos!$H35</f>
        <v>0</v>
      </c>
      <c r="S34" s="77">
        <f>PuntuacionZ!S34*Pesos!$H35</f>
        <v>0</v>
      </c>
      <c r="T34" s="77">
        <f>PuntuacionZ!T34*Pesos!$H35</f>
        <v>0</v>
      </c>
      <c r="U34" s="77">
        <f>PuntuacionZ!U34*Pesos!$H35</f>
        <v>0</v>
      </c>
      <c r="V34" s="77">
        <f>PuntuacionZ!V34*Pesos!$H35</f>
        <v>0</v>
      </c>
      <c r="W34" s="77">
        <f>PuntuacionZ!W34*Pesos!$H35</f>
        <v>0</v>
      </c>
      <c r="X34" s="77">
        <f>PuntuacionZ!X34*Pesos!$H35</f>
        <v>0</v>
      </c>
      <c r="Y34" s="77">
        <f>PuntuacionZ!Y34*Pesos!$H35</f>
        <v>0</v>
      </c>
      <c r="Z34" s="77">
        <f>PuntuacionZ!Z34*Pesos!$H35</f>
        <v>0</v>
      </c>
      <c r="AA34" s="77">
        <f>PuntuacionZ!AA34*Pesos!$H35</f>
        <v>0</v>
      </c>
      <c r="AB34" s="77">
        <f>PuntuacionZ!AB34*Pesos!$H35</f>
        <v>0</v>
      </c>
      <c r="AC34" s="77">
        <f>PuntuacionZ!AC34*Pesos!$H35</f>
        <v>0</v>
      </c>
      <c r="AD34" s="77">
        <f>PuntuacionZ!AD34*Pesos!$H35</f>
        <v>0</v>
      </c>
      <c r="AE34" s="77">
        <f>PuntuacionZ!AE34*Pesos!$H35</f>
        <v>0</v>
      </c>
      <c r="AF34" s="77">
        <f>PuntuacionZ!AF34*Pesos!$H35</f>
        <v>0</v>
      </c>
      <c r="AG34" s="77">
        <f>PuntuacionZ!AG34*Pesos!$H35</f>
        <v>0</v>
      </c>
      <c r="AH34" s="77">
        <f>PuntuacionZ!AH34*Pesos!$H35</f>
        <v>0</v>
      </c>
      <c r="AI34" s="77">
        <f>PuntuacionZ!AI34*Pesos!$H35</f>
        <v>0</v>
      </c>
      <c r="AJ34" s="77">
        <f>PuntuacionZ!AJ34*Pesos!$H35</f>
        <v>0</v>
      </c>
      <c r="AK34" s="77">
        <f>PuntuacionZ!AK34*Pesos!$H35</f>
        <v>0</v>
      </c>
      <c r="AL34" s="77">
        <f>PuntuacionZ!AL34*Pesos!$H35</f>
        <v>0</v>
      </c>
      <c r="AM34" s="77">
        <f>PuntuacionZ!AM34*Pesos!$H35</f>
        <v>0</v>
      </c>
      <c r="AN34" s="77">
        <f>PuntuacionZ!AN34*Pesos!$H35</f>
        <v>0</v>
      </c>
      <c r="AO34" s="77">
        <f>PuntuacionZ!AO34*Pesos!$H35</f>
        <v>0</v>
      </c>
      <c r="AP34" s="77">
        <f>PuntuacionZ!AP34*Pesos!$H35</f>
        <v>0</v>
      </c>
      <c r="AQ34" s="77">
        <f>PuntuacionZ!AQ34*Pesos!$H35</f>
        <v>0</v>
      </c>
      <c r="AR34" s="77">
        <f>PuntuacionZ!AR34*Pesos!$H35</f>
        <v>0</v>
      </c>
      <c r="AS34" s="77">
        <f>PuntuacionZ!AS34*Pesos!$H35</f>
        <v>0</v>
      </c>
      <c r="AT34" s="77">
        <f>PuntuacionZ!AT34*Pesos!$H35</f>
        <v>0</v>
      </c>
      <c r="AU34" s="77">
        <f>PuntuacionZ!AU34*Pesos!$H35</f>
        <v>0</v>
      </c>
      <c r="AV34" s="77">
        <f>PuntuacionZ!AV34*Pesos!$H35</f>
        <v>0</v>
      </c>
      <c r="AW34" s="77">
        <f>PuntuacionZ!AW34*Pesos!$H35</f>
        <v>0</v>
      </c>
      <c r="AX34" s="77">
        <f>PuntuacionZ!AX34*Pesos!$H35</f>
        <v>0</v>
      </c>
      <c r="AY34" s="77">
        <f>PuntuacionZ!AY34*Pesos!$H35</f>
        <v>0</v>
      </c>
      <c r="AZ34" s="77">
        <f>PuntuacionZ!AZ34*Pesos!$H35</f>
        <v>0</v>
      </c>
      <c r="BA34" s="77">
        <f>PuntuacionZ!BA34*Pesos!$H35</f>
        <v>0</v>
      </c>
      <c r="BB34" s="77">
        <f>PuntuacionZ!BB34*Pesos!$H35</f>
        <v>0</v>
      </c>
      <c r="BC34" s="77">
        <f>PuntuacionZ!BC34*Pesos!$H35</f>
        <v>0</v>
      </c>
      <c r="BD34" s="77">
        <f>PuntuacionZ!BD34*Pesos!$H35</f>
        <v>0</v>
      </c>
      <c r="BE34" s="77">
        <f>PuntuacionZ!BE34*Pesos!$H35</f>
        <v>0</v>
      </c>
      <c r="BF34" s="77">
        <f>PuntuacionZ!BF34*Pesos!$H35</f>
        <v>0</v>
      </c>
      <c r="BG34" s="77">
        <f>PuntuacionZ!BG34*Pesos!$H35</f>
        <v>0</v>
      </c>
      <c r="BH34" s="77">
        <f>PuntuacionZ!BH34*Pesos!$H35</f>
        <v>0</v>
      </c>
      <c r="BI34" s="77">
        <f>PuntuacionZ!BI34*Pesos!$H35</f>
        <v>0</v>
      </c>
      <c r="BJ34" s="77">
        <f>PuntuacionZ!BJ34*Pesos!$H35</f>
        <v>0</v>
      </c>
      <c r="BK34" s="77">
        <f>PuntuacionZ!BK34*Pesos!$H35</f>
        <v>0</v>
      </c>
      <c r="BL34" s="77">
        <f>PuntuacionZ!BL34*Pesos!$H35</f>
        <v>0</v>
      </c>
      <c r="BM34" s="77">
        <f>PuntuacionZ!BM34*Pesos!$H35</f>
        <v>0</v>
      </c>
      <c r="BN34" s="77">
        <f>PuntuacionZ!BN34*Pesos!$H35</f>
        <v>0</v>
      </c>
      <c r="BO34" s="77">
        <f>PuntuacionZ!BO34*Pesos!$H35</f>
        <v>0</v>
      </c>
      <c r="BP34" s="77">
        <f>PuntuacionZ!BP34*Pesos!$H35</f>
        <v>0</v>
      </c>
      <c r="BQ34" s="77">
        <f>PuntuacionZ!BQ34*Pesos!$H35</f>
        <v>0</v>
      </c>
      <c r="BR34" s="77">
        <f>PuntuacionZ!BR34*Pesos!$H35</f>
        <v>0</v>
      </c>
      <c r="BS34" s="77">
        <f>PuntuacionZ!BS34*Pesos!$H35</f>
        <v>0</v>
      </c>
      <c r="BT34" s="77">
        <f>PuntuacionZ!BT34*Pesos!$H35</f>
        <v>0</v>
      </c>
      <c r="BU34" s="77">
        <f>PuntuacionZ!BU34*Pesos!$H35</f>
        <v>0</v>
      </c>
      <c r="BV34" s="77">
        <f>PuntuacionZ!BV34*Pesos!$H35</f>
        <v>0</v>
      </c>
      <c r="BW34" s="77">
        <f>PuntuacionZ!BW34*Pesos!$H35</f>
        <v>0</v>
      </c>
      <c r="BX34" s="77">
        <f>PuntuacionZ!BX34*Pesos!$H35</f>
        <v>0</v>
      </c>
      <c r="BY34" s="77">
        <f>PuntuacionZ!BY34*Pesos!$H35</f>
        <v>0</v>
      </c>
      <c r="BZ34" s="77">
        <f>PuntuacionZ!BZ34*Pesos!$H35</f>
        <v>0</v>
      </c>
      <c r="CA34" s="77">
        <f>PuntuacionZ!CA34*Pesos!$H35</f>
        <v>0</v>
      </c>
      <c r="CB34" s="77">
        <f>PuntuacionZ!CB34*Pesos!$H35</f>
        <v>0</v>
      </c>
      <c r="CE34" s="87">
        <f>100*BV$48/$D$52</f>
        <v>18.45969191260699</v>
      </c>
      <c r="CF34" s="88" t="str">
        <f>ListadoUniversidades!$C$75</f>
        <v>USJ</v>
      </c>
      <c r="CG34" s="101"/>
    </row>
    <row r="35" spans="2:85" ht="12.75">
      <c r="B35" s="94">
        <f>Pesos!B36</f>
        <v>0</v>
      </c>
      <c r="C35" s="95" t="str">
        <f>Pesos!C36</f>
        <v>Internacionalidad</v>
      </c>
      <c r="D35" s="96" t="str">
        <f>Pesos!D36</f>
        <v>Porcentaje de enlaces desde fuera de España</v>
      </c>
      <c r="E35" s="77">
        <f>PuntuacionZ!E35*Pesos!$H36</f>
        <v>1.2404120607625433</v>
      </c>
      <c r="F35" s="77">
        <f>PuntuacionZ!F35*Pesos!$H36</f>
        <v>-9.227435829731851</v>
      </c>
      <c r="G35" s="77">
        <f>PuntuacionZ!G35*Pesos!$H36</f>
        <v>1.2404120607625433</v>
      </c>
      <c r="H35" s="77">
        <f>PuntuacionZ!H35*Pesos!$H36</f>
        <v>1.2404120607625433</v>
      </c>
      <c r="I35" s="77">
        <f>PuntuacionZ!I35*Pesos!$H36</f>
        <v>-1.3765499118610551</v>
      </c>
      <c r="J35" s="77">
        <f>PuntuacionZ!J35*Pesos!$H36</f>
        <v>1.2404120607625433</v>
      </c>
      <c r="K35" s="77">
        <f>PuntuacionZ!K35*Pesos!$H36</f>
        <v>1.2404120607625433</v>
      </c>
      <c r="L35" s="77">
        <f>PuntuacionZ!L35*Pesos!$H36</f>
        <v>1.2404120607625433</v>
      </c>
      <c r="M35" s="77">
        <f>PuntuacionZ!M35*Pesos!$H36</f>
        <v>1.2404120607625433</v>
      </c>
      <c r="N35" s="77">
        <f>PuntuacionZ!N35*Pesos!$H36</f>
        <v>-8.579476045310248</v>
      </c>
      <c r="O35" s="77">
        <f>PuntuacionZ!O35*Pesos!$H36</f>
        <v>-9.227435829731851</v>
      </c>
      <c r="P35" s="77">
        <f>PuntuacionZ!P35*Pesos!$H36</f>
        <v>1.2404120607625433</v>
      </c>
      <c r="Q35" s="77">
        <f>PuntuacionZ!Q35*Pesos!$H36</f>
        <v>1.2404120607625433</v>
      </c>
      <c r="R35" s="77">
        <f>PuntuacionZ!R35*Pesos!$H36</f>
        <v>1.2404120607625433</v>
      </c>
      <c r="S35" s="77">
        <f>PuntuacionZ!S35*Pesos!$H36</f>
        <v>1.2404120607625433</v>
      </c>
      <c r="T35" s="77">
        <f>PuntuacionZ!T35*Pesos!$H36</f>
        <v>1.2404120607625433</v>
      </c>
      <c r="U35" s="77">
        <f>PuntuacionZ!U35*Pesos!$H36</f>
        <v>1.2404120607625433</v>
      </c>
      <c r="V35" s="77">
        <f>PuntuacionZ!V35*Pesos!$H36</f>
        <v>1.2404120607625433</v>
      </c>
      <c r="W35" s="77">
        <f>PuntuacionZ!W35*Pesos!$H36</f>
        <v>-7.731580366180202</v>
      </c>
      <c r="X35" s="77">
        <f>PuntuacionZ!X35*Pesos!$H36</f>
        <v>1.2404120607625433</v>
      </c>
      <c r="Y35" s="77">
        <f>PuntuacionZ!Y35*Pesos!$H36</f>
        <v>1.2404120607625433</v>
      </c>
      <c r="Z35" s="77">
        <f>PuntuacionZ!Z35*Pesos!$H36</f>
        <v>1.2404120607625433</v>
      </c>
      <c r="AA35" s="77">
        <f>PuntuacionZ!AA35*Pesos!$H36</f>
        <v>1.2404120607625433</v>
      </c>
      <c r="AB35" s="77">
        <f>PuntuacionZ!AB35*Pesos!$H36</f>
        <v>1.2404120607625433</v>
      </c>
      <c r="AC35" s="77">
        <f>PuntuacionZ!AC35*Pesos!$H36</f>
        <v>1.2404120607625433</v>
      </c>
      <c r="AD35" s="77">
        <f>PuntuacionZ!AD35*Pesos!$H36</f>
        <v>1.2404120607625433</v>
      </c>
      <c r="AE35" s="77">
        <f>PuntuacionZ!AE35*Pesos!$H36</f>
        <v>1.2404120607625433</v>
      </c>
      <c r="AF35" s="77">
        <f>PuntuacionZ!AF35*Pesos!$H36</f>
        <v>1.2404120607625433</v>
      </c>
      <c r="AG35" s="77">
        <f>PuntuacionZ!AG35*Pesos!$H36</f>
        <v>1.2404120607625433</v>
      </c>
      <c r="AH35" s="77">
        <f>PuntuacionZ!AH35*Pesos!$H36</f>
        <v>1.2404120607625433</v>
      </c>
      <c r="AI35" s="77">
        <f>PuntuacionZ!AI35*Pesos!$H36</f>
        <v>1.2404120607625433</v>
      </c>
      <c r="AJ35" s="77">
        <f>PuntuacionZ!AJ35*Pesos!$H36</f>
        <v>-6.000198325092429</v>
      </c>
      <c r="AK35" s="77">
        <f>PuntuacionZ!AK35*Pesos!$H36</f>
        <v>-9.227435829731851</v>
      </c>
      <c r="AL35" s="77">
        <f>PuntuacionZ!AL35*Pesos!$H36</f>
        <v>1.2404120607625433</v>
      </c>
      <c r="AM35" s="77">
        <f>PuntuacionZ!AM35*Pesos!$H36</f>
        <v>1.2404120607625433</v>
      </c>
      <c r="AN35" s="77">
        <f>PuntuacionZ!AN35*Pesos!$H36</f>
        <v>1.2404120607625433</v>
      </c>
      <c r="AO35" s="77">
        <f>PuntuacionZ!AO35*Pesos!$H36</f>
        <v>1.2404120607625433</v>
      </c>
      <c r="AP35" s="77">
        <f>PuntuacionZ!AP35*Pesos!$H36</f>
        <v>1.2404120607625433</v>
      </c>
      <c r="AQ35" s="77">
        <f>PuntuacionZ!AQ35*Pesos!$H36</f>
        <v>1.2404120607625433</v>
      </c>
      <c r="AR35" s="77">
        <f>PuntuacionZ!AR35*Pesos!$H36</f>
        <v>-7.370439613958145</v>
      </c>
      <c r="AS35" s="77">
        <f>PuntuacionZ!AS35*Pesos!$H36</f>
        <v>-9.029593504601507</v>
      </c>
      <c r="AT35" s="77">
        <f>PuntuacionZ!AT35*Pesos!$H36</f>
        <v>1.2404120607625433</v>
      </c>
      <c r="AU35" s="77">
        <f>PuntuacionZ!AU35*Pesos!$H36</f>
        <v>1.2404120607625433</v>
      </c>
      <c r="AV35" s="77">
        <f>PuntuacionZ!AV35*Pesos!$H36</f>
        <v>1.2404120607625433</v>
      </c>
      <c r="AW35" s="77">
        <f>PuntuacionZ!AW35*Pesos!$H36</f>
        <v>1.2404120607625433</v>
      </c>
      <c r="AX35" s="77">
        <f>PuntuacionZ!AX35*Pesos!$H36</f>
        <v>1.2404120607625433</v>
      </c>
      <c r="AY35" s="77">
        <f>PuntuacionZ!AY35*Pesos!$H36</f>
        <v>1.2404120607625433</v>
      </c>
      <c r="AZ35" s="77">
        <f>PuntuacionZ!AZ35*Pesos!$H36</f>
        <v>1.2404120607625433</v>
      </c>
      <c r="BA35" s="77">
        <f>PuntuacionZ!BA35*Pesos!$H36</f>
        <v>1.2404120607625433</v>
      </c>
      <c r="BB35" s="77">
        <f>PuntuacionZ!BB35*Pesos!$H36</f>
        <v>1.2404120607625433</v>
      </c>
      <c r="BC35" s="77">
        <f>PuntuacionZ!BC35*Pesos!$H36</f>
        <v>1.2404120607625433</v>
      </c>
      <c r="BD35" s="77">
        <f>PuntuacionZ!BD35*Pesos!$H36</f>
        <v>1.2404120607625433</v>
      </c>
      <c r="BE35" s="77">
        <f>PuntuacionZ!BE35*Pesos!$H36</f>
        <v>1.2404120607625433</v>
      </c>
      <c r="BF35" s="77">
        <f>PuntuacionZ!BF35*Pesos!$H36</f>
        <v>1.2404120607625433</v>
      </c>
      <c r="BG35" s="77">
        <f>PuntuacionZ!BG35*Pesos!$H36</f>
        <v>1.2404120607625433</v>
      </c>
      <c r="BH35" s="77">
        <f>PuntuacionZ!BH35*Pesos!$H36</f>
        <v>1.2404120607625433</v>
      </c>
      <c r="BI35" s="77">
        <f>PuntuacionZ!BI35*Pesos!$H36</f>
        <v>1.2404120607625433</v>
      </c>
      <c r="BJ35" s="77">
        <f>PuntuacionZ!BJ35*Pesos!$H36</f>
        <v>1.2404120607625433</v>
      </c>
      <c r="BK35" s="77">
        <f>PuntuacionZ!BK35*Pesos!$H36</f>
        <v>1.2404120607625433</v>
      </c>
      <c r="BL35" s="77">
        <f>PuntuacionZ!BL35*Pesos!$H36</f>
        <v>1.2404120607625433</v>
      </c>
      <c r="BM35" s="77">
        <f>PuntuacionZ!BM35*Pesos!$H36</f>
        <v>1.2404120607625433</v>
      </c>
      <c r="BN35" s="77">
        <f>PuntuacionZ!BN35*Pesos!$H36</f>
        <v>1.2404120607625433</v>
      </c>
      <c r="BO35" s="77">
        <f>PuntuacionZ!BO35*Pesos!$H36</f>
        <v>1.2404120607625433</v>
      </c>
      <c r="BP35" s="77">
        <f>PuntuacionZ!BP35*Pesos!$H36</f>
        <v>1.2404120607625433</v>
      </c>
      <c r="BQ35" s="77">
        <f>PuntuacionZ!BQ35*Pesos!$H36</f>
        <v>1.2404120607625433</v>
      </c>
      <c r="BR35" s="77">
        <f>PuntuacionZ!BR35*Pesos!$H36</f>
        <v>1.2404120607625433</v>
      </c>
      <c r="BS35" s="77">
        <f>PuntuacionZ!BS35*Pesos!$H36</f>
        <v>-0.04085252103397118</v>
      </c>
      <c r="BT35" s="77">
        <f>PuntuacionZ!BT35*Pesos!$H36</f>
        <v>-5.726987495150526</v>
      </c>
      <c r="BU35" s="77">
        <f>PuntuacionZ!BU35*Pesos!$H36</f>
        <v>1.2404120607625433</v>
      </c>
      <c r="BV35" s="77">
        <f>PuntuacionZ!BV35*Pesos!$H36</f>
        <v>1.2404120607625433</v>
      </c>
      <c r="BW35" s="77">
        <f>PuntuacionZ!BW35*Pesos!$H36</f>
        <v>1.2404120607625433</v>
      </c>
      <c r="BX35" s="77">
        <f>PuntuacionZ!BX35*Pesos!$H36</f>
        <v>1.2404120607625433</v>
      </c>
      <c r="BY35" s="77">
        <f>PuntuacionZ!BY35*Pesos!$H36</f>
        <v>-6.789474056035706</v>
      </c>
      <c r="BZ35" s="77">
        <f>PuntuacionZ!BZ35*Pesos!$H36</f>
        <v>1.2404120607625433</v>
      </c>
      <c r="CA35" s="77">
        <f>PuntuacionZ!CA35*Pesos!$H36</f>
        <v>1.2404120607625433</v>
      </c>
      <c r="CB35" s="77">
        <f>PuntuacionZ!CB35*Pesos!$H36</f>
        <v>-7.045936329352819</v>
      </c>
      <c r="CE35" s="87">
        <f>100*AQ$48/$D$52</f>
        <v>18.184127366193046</v>
      </c>
      <c r="CF35" s="88" t="str">
        <f>ListadoUniversidades!$C$44</f>
        <v>UJI</v>
      </c>
      <c r="CG35" s="101"/>
    </row>
    <row r="36" spans="2:85" ht="12.75">
      <c r="B36" s="84" t="str">
        <f>Pesos!B37</f>
        <v>Institución</v>
      </c>
      <c r="C36" s="85" t="str">
        <f>Pesos!C37</f>
        <v>Alumnos en la universidad</v>
      </c>
      <c r="D36" s="86" t="str">
        <f>Pesos!D37</f>
        <v>Número total de alumnos</v>
      </c>
      <c r="E36" s="77">
        <f>PuntuacionZ!E36*Pesos!$H37</f>
        <v>0</v>
      </c>
      <c r="F36" s="77">
        <f>PuntuacionZ!F36*Pesos!$H37</f>
        <v>0</v>
      </c>
      <c r="G36" s="77">
        <f>PuntuacionZ!G36*Pesos!$H37</f>
        <v>0</v>
      </c>
      <c r="H36" s="77">
        <f>PuntuacionZ!H36*Pesos!$H37</f>
        <v>0</v>
      </c>
      <c r="I36" s="77">
        <f>PuntuacionZ!I36*Pesos!$H37</f>
        <v>0</v>
      </c>
      <c r="J36" s="77">
        <f>PuntuacionZ!J36*Pesos!$H37</f>
        <v>0</v>
      </c>
      <c r="K36" s="77">
        <f>PuntuacionZ!K36*Pesos!$H37</f>
        <v>0</v>
      </c>
      <c r="L36" s="77">
        <f>PuntuacionZ!L36*Pesos!$H37</f>
        <v>0</v>
      </c>
      <c r="M36" s="77">
        <f>PuntuacionZ!M36*Pesos!$H37</f>
        <v>0</v>
      </c>
      <c r="N36" s="77">
        <f>PuntuacionZ!N36*Pesos!$H37</f>
        <v>0</v>
      </c>
      <c r="O36" s="77">
        <f>PuntuacionZ!O36*Pesos!$H37</f>
        <v>0</v>
      </c>
      <c r="P36" s="77">
        <f>PuntuacionZ!P36*Pesos!$H37</f>
        <v>0</v>
      </c>
      <c r="Q36" s="77">
        <f>PuntuacionZ!Q36*Pesos!$H37</f>
        <v>0</v>
      </c>
      <c r="R36" s="77">
        <f>PuntuacionZ!R36*Pesos!$H37</f>
        <v>0</v>
      </c>
      <c r="S36" s="77">
        <f>PuntuacionZ!S36*Pesos!$H37</f>
        <v>0</v>
      </c>
      <c r="T36" s="77">
        <f>PuntuacionZ!T36*Pesos!$H37</f>
        <v>0</v>
      </c>
      <c r="U36" s="77">
        <f>PuntuacionZ!U36*Pesos!$H37</f>
        <v>0</v>
      </c>
      <c r="V36" s="77">
        <f>PuntuacionZ!V36*Pesos!$H37</f>
        <v>0</v>
      </c>
      <c r="W36" s="77">
        <f>PuntuacionZ!W36*Pesos!$H37</f>
        <v>0</v>
      </c>
      <c r="X36" s="77">
        <f>PuntuacionZ!X36*Pesos!$H37</f>
        <v>0</v>
      </c>
      <c r="Y36" s="77">
        <f>PuntuacionZ!Y36*Pesos!$H37</f>
        <v>0</v>
      </c>
      <c r="Z36" s="77">
        <f>PuntuacionZ!Z36*Pesos!$H37</f>
        <v>0</v>
      </c>
      <c r="AA36" s="77">
        <f>PuntuacionZ!AA36*Pesos!$H37</f>
        <v>0</v>
      </c>
      <c r="AB36" s="77">
        <f>PuntuacionZ!AB36*Pesos!$H37</f>
        <v>0</v>
      </c>
      <c r="AC36" s="77">
        <f>PuntuacionZ!AC36*Pesos!$H37</f>
        <v>0</v>
      </c>
      <c r="AD36" s="77">
        <f>PuntuacionZ!AD36*Pesos!$H37</f>
        <v>0</v>
      </c>
      <c r="AE36" s="77">
        <f>PuntuacionZ!AE36*Pesos!$H37</f>
        <v>0</v>
      </c>
      <c r="AF36" s="77">
        <f>PuntuacionZ!AF36*Pesos!$H37</f>
        <v>0</v>
      </c>
      <c r="AG36" s="77">
        <f>PuntuacionZ!AG36*Pesos!$H37</f>
        <v>0</v>
      </c>
      <c r="AH36" s="77">
        <f>PuntuacionZ!AH36*Pesos!$H37</f>
        <v>0</v>
      </c>
      <c r="AI36" s="77">
        <f>PuntuacionZ!AI36*Pesos!$H37</f>
        <v>0</v>
      </c>
      <c r="AJ36" s="77">
        <f>PuntuacionZ!AJ36*Pesos!$H37</f>
        <v>0</v>
      </c>
      <c r="AK36" s="77">
        <f>PuntuacionZ!AK36*Pesos!$H37</f>
        <v>0</v>
      </c>
      <c r="AL36" s="77">
        <f>PuntuacionZ!AL36*Pesos!$H37</f>
        <v>0</v>
      </c>
      <c r="AM36" s="77">
        <f>PuntuacionZ!AM36*Pesos!$H37</f>
        <v>0</v>
      </c>
      <c r="AN36" s="77">
        <f>PuntuacionZ!AN36*Pesos!$H37</f>
        <v>0</v>
      </c>
      <c r="AO36" s="77">
        <f>PuntuacionZ!AO36*Pesos!$H37</f>
        <v>0</v>
      </c>
      <c r="AP36" s="77">
        <f>PuntuacionZ!AP36*Pesos!$H37</f>
        <v>0</v>
      </c>
      <c r="AQ36" s="77">
        <f>PuntuacionZ!AQ36*Pesos!$H37</f>
        <v>0</v>
      </c>
      <c r="AR36" s="77">
        <f>PuntuacionZ!AR36*Pesos!$H37</f>
        <v>0</v>
      </c>
      <c r="AS36" s="77">
        <f>PuntuacionZ!AS36*Pesos!$H37</f>
        <v>0</v>
      </c>
      <c r="AT36" s="77">
        <f>PuntuacionZ!AT36*Pesos!$H37</f>
        <v>0</v>
      </c>
      <c r="AU36" s="77">
        <f>PuntuacionZ!AU36*Pesos!$H37</f>
        <v>0</v>
      </c>
      <c r="AV36" s="77">
        <f>PuntuacionZ!AV36*Pesos!$H37</f>
        <v>0</v>
      </c>
      <c r="AW36" s="77">
        <f>PuntuacionZ!AW36*Pesos!$H37</f>
        <v>0</v>
      </c>
      <c r="AX36" s="77">
        <f>PuntuacionZ!AX36*Pesos!$H37</f>
        <v>0</v>
      </c>
      <c r="AY36" s="77">
        <f>PuntuacionZ!AY36*Pesos!$H37</f>
        <v>0</v>
      </c>
      <c r="AZ36" s="77">
        <f>PuntuacionZ!AZ36*Pesos!$H37</f>
        <v>0</v>
      </c>
      <c r="BA36" s="77">
        <f>PuntuacionZ!BA36*Pesos!$H37</f>
        <v>0</v>
      </c>
      <c r="BB36" s="77">
        <f>PuntuacionZ!BB36*Pesos!$H37</f>
        <v>0</v>
      </c>
      <c r="BC36" s="77">
        <f>PuntuacionZ!BC36*Pesos!$H37</f>
        <v>0</v>
      </c>
      <c r="BD36" s="77">
        <f>PuntuacionZ!BD36*Pesos!$H37</f>
        <v>0</v>
      </c>
      <c r="BE36" s="77">
        <f>PuntuacionZ!BE36*Pesos!$H37</f>
        <v>0</v>
      </c>
      <c r="BF36" s="77">
        <f>PuntuacionZ!BF36*Pesos!$H37</f>
        <v>0</v>
      </c>
      <c r="BG36" s="77">
        <f>PuntuacionZ!BG36*Pesos!$H37</f>
        <v>0</v>
      </c>
      <c r="BH36" s="77">
        <f>PuntuacionZ!BH36*Pesos!$H37</f>
        <v>0</v>
      </c>
      <c r="BI36" s="77">
        <f>PuntuacionZ!BI36*Pesos!$H37</f>
        <v>0</v>
      </c>
      <c r="BJ36" s="77">
        <f>PuntuacionZ!BJ36*Pesos!$H37</f>
        <v>0</v>
      </c>
      <c r="BK36" s="77">
        <f>PuntuacionZ!BK36*Pesos!$H37</f>
        <v>0</v>
      </c>
      <c r="BL36" s="77">
        <f>PuntuacionZ!BL36*Pesos!$H37</f>
        <v>0</v>
      </c>
      <c r="BM36" s="77">
        <f>PuntuacionZ!BM36*Pesos!$H37</f>
        <v>0</v>
      </c>
      <c r="BN36" s="77">
        <f>PuntuacionZ!BN36*Pesos!$H37</f>
        <v>0</v>
      </c>
      <c r="BO36" s="77">
        <f>PuntuacionZ!BO36*Pesos!$H37</f>
        <v>0</v>
      </c>
      <c r="BP36" s="77">
        <f>PuntuacionZ!BP36*Pesos!$H37</f>
        <v>0</v>
      </c>
      <c r="BQ36" s="77">
        <f>PuntuacionZ!BQ36*Pesos!$H37</f>
        <v>0</v>
      </c>
      <c r="BR36" s="77">
        <f>PuntuacionZ!BR36*Pesos!$H37</f>
        <v>0</v>
      </c>
      <c r="BS36" s="77">
        <f>PuntuacionZ!BS36*Pesos!$H37</f>
        <v>0</v>
      </c>
      <c r="BT36" s="77">
        <f>PuntuacionZ!BT36*Pesos!$H37</f>
        <v>0</v>
      </c>
      <c r="BU36" s="77">
        <f>PuntuacionZ!BU36*Pesos!$H37</f>
        <v>0</v>
      </c>
      <c r="BV36" s="77">
        <f>PuntuacionZ!BV36*Pesos!$H37</f>
        <v>0</v>
      </c>
      <c r="BW36" s="77">
        <f>PuntuacionZ!BW36*Pesos!$H37</f>
        <v>0</v>
      </c>
      <c r="BX36" s="77">
        <f>PuntuacionZ!BX36*Pesos!$H37</f>
        <v>0</v>
      </c>
      <c r="BY36" s="77">
        <f>PuntuacionZ!BY36*Pesos!$H37</f>
        <v>0</v>
      </c>
      <c r="BZ36" s="77">
        <f>PuntuacionZ!BZ36*Pesos!$H37</f>
        <v>0</v>
      </c>
      <c r="CA36" s="77">
        <f>PuntuacionZ!CA36*Pesos!$H37</f>
        <v>0</v>
      </c>
      <c r="CB36" s="77">
        <f>PuntuacionZ!CB36*Pesos!$H37</f>
        <v>0</v>
      </c>
      <c r="CE36" s="87">
        <f>100*BK$48/$D$52</f>
        <v>16.92722436656718</v>
      </c>
      <c r="CF36" s="88" t="str">
        <f>ListadoUniversidades!$C$64</f>
        <v>UPM</v>
      </c>
      <c r="CG36" s="101"/>
    </row>
    <row r="37" spans="2:85" ht="12.75">
      <c r="B37" s="90">
        <f>Pesos!B38</f>
        <v>0</v>
      </c>
      <c r="C37" s="91" t="str">
        <f>Pesos!C38</f>
        <v>Alumnos en la facultad de informática</v>
      </c>
      <c r="D37" s="92" t="str">
        <f>Pesos!D38</f>
        <v>Número total de alumnos en Informática</v>
      </c>
      <c r="E37" s="77">
        <f>PuntuacionZ!E37*Pesos!$H38</f>
        <v>0</v>
      </c>
      <c r="F37" s="77">
        <f>PuntuacionZ!F37*Pesos!$H38</f>
        <v>0</v>
      </c>
      <c r="G37" s="77">
        <f>PuntuacionZ!G37*Pesos!$H38</f>
        <v>0</v>
      </c>
      <c r="H37" s="77">
        <f>PuntuacionZ!H37*Pesos!$H38</f>
        <v>0</v>
      </c>
      <c r="I37" s="77">
        <f>PuntuacionZ!I37*Pesos!$H38</f>
        <v>0</v>
      </c>
      <c r="J37" s="77">
        <f>PuntuacionZ!J37*Pesos!$H38</f>
        <v>0</v>
      </c>
      <c r="K37" s="77">
        <f>PuntuacionZ!K37*Pesos!$H38</f>
        <v>0</v>
      </c>
      <c r="L37" s="77">
        <f>PuntuacionZ!L37*Pesos!$H38</f>
        <v>0</v>
      </c>
      <c r="M37" s="77">
        <f>PuntuacionZ!M37*Pesos!$H38</f>
        <v>0</v>
      </c>
      <c r="N37" s="77">
        <f>PuntuacionZ!N37*Pesos!$H38</f>
        <v>0</v>
      </c>
      <c r="O37" s="77">
        <f>PuntuacionZ!O37*Pesos!$H38</f>
        <v>0</v>
      </c>
      <c r="P37" s="77">
        <f>PuntuacionZ!P37*Pesos!$H38</f>
        <v>0</v>
      </c>
      <c r="Q37" s="77">
        <f>PuntuacionZ!Q37*Pesos!$H38</f>
        <v>0</v>
      </c>
      <c r="R37" s="77">
        <f>PuntuacionZ!R37*Pesos!$H38</f>
        <v>0</v>
      </c>
      <c r="S37" s="77">
        <f>PuntuacionZ!S37*Pesos!$H38</f>
        <v>0</v>
      </c>
      <c r="T37" s="77">
        <f>PuntuacionZ!T37*Pesos!$H38</f>
        <v>0</v>
      </c>
      <c r="U37" s="77">
        <f>PuntuacionZ!U37*Pesos!$H38</f>
        <v>0</v>
      </c>
      <c r="V37" s="77">
        <f>PuntuacionZ!V37*Pesos!$H38</f>
        <v>0</v>
      </c>
      <c r="W37" s="77">
        <f>PuntuacionZ!W37*Pesos!$H38</f>
        <v>0</v>
      </c>
      <c r="X37" s="77">
        <f>PuntuacionZ!X37*Pesos!$H38</f>
        <v>0</v>
      </c>
      <c r="Y37" s="77">
        <f>PuntuacionZ!Y37*Pesos!$H38</f>
        <v>0</v>
      </c>
      <c r="Z37" s="77">
        <f>PuntuacionZ!Z37*Pesos!$H38</f>
        <v>0</v>
      </c>
      <c r="AA37" s="77">
        <f>PuntuacionZ!AA37*Pesos!$H38</f>
        <v>0</v>
      </c>
      <c r="AB37" s="77">
        <f>PuntuacionZ!AB37*Pesos!$H38</f>
        <v>0</v>
      </c>
      <c r="AC37" s="77">
        <f>PuntuacionZ!AC37*Pesos!$H38</f>
        <v>0</v>
      </c>
      <c r="AD37" s="77">
        <f>PuntuacionZ!AD37*Pesos!$H38</f>
        <v>0</v>
      </c>
      <c r="AE37" s="77">
        <f>PuntuacionZ!AE37*Pesos!$H38</f>
        <v>0</v>
      </c>
      <c r="AF37" s="77">
        <f>PuntuacionZ!AF37*Pesos!$H38</f>
        <v>0</v>
      </c>
      <c r="AG37" s="77">
        <f>PuntuacionZ!AG37*Pesos!$H38</f>
        <v>0</v>
      </c>
      <c r="AH37" s="77">
        <f>PuntuacionZ!AH37*Pesos!$H38</f>
        <v>0</v>
      </c>
      <c r="AI37" s="77">
        <f>PuntuacionZ!AI37*Pesos!$H38</f>
        <v>0</v>
      </c>
      <c r="AJ37" s="77">
        <f>PuntuacionZ!AJ37*Pesos!$H38</f>
        <v>0</v>
      </c>
      <c r="AK37" s="77">
        <f>PuntuacionZ!AK37*Pesos!$H38</f>
        <v>0</v>
      </c>
      <c r="AL37" s="77">
        <f>PuntuacionZ!AL37*Pesos!$H38</f>
        <v>0</v>
      </c>
      <c r="AM37" s="77">
        <f>PuntuacionZ!AM37*Pesos!$H38</f>
        <v>0</v>
      </c>
      <c r="AN37" s="77">
        <f>PuntuacionZ!AN37*Pesos!$H38</f>
        <v>0</v>
      </c>
      <c r="AO37" s="77">
        <f>PuntuacionZ!AO37*Pesos!$H38</f>
        <v>0</v>
      </c>
      <c r="AP37" s="77">
        <f>PuntuacionZ!AP37*Pesos!$H38</f>
        <v>0</v>
      </c>
      <c r="AQ37" s="77">
        <f>PuntuacionZ!AQ37*Pesos!$H38</f>
        <v>0</v>
      </c>
      <c r="AR37" s="77">
        <f>PuntuacionZ!AR37*Pesos!$H38</f>
        <v>0</v>
      </c>
      <c r="AS37" s="77">
        <f>PuntuacionZ!AS37*Pesos!$H38</f>
        <v>0</v>
      </c>
      <c r="AT37" s="77">
        <f>PuntuacionZ!AT37*Pesos!$H38</f>
        <v>0</v>
      </c>
      <c r="AU37" s="77">
        <f>PuntuacionZ!AU37*Pesos!$H38</f>
        <v>0</v>
      </c>
      <c r="AV37" s="77">
        <f>PuntuacionZ!AV37*Pesos!$H38</f>
        <v>0</v>
      </c>
      <c r="AW37" s="77">
        <f>PuntuacionZ!AW37*Pesos!$H38</f>
        <v>0</v>
      </c>
      <c r="AX37" s="77">
        <f>PuntuacionZ!AX37*Pesos!$H38</f>
        <v>0</v>
      </c>
      <c r="AY37" s="77">
        <f>PuntuacionZ!AY37*Pesos!$H38</f>
        <v>0</v>
      </c>
      <c r="AZ37" s="77">
        <f>PuntuacionZ!AZ37*Pesos!$H38</f>
        <v>0</v>
      </c>
      <c r="BA37" s="77">
        <f>PuntuacionZ!BA37*Pesos!$H38</f>
        <v>0</v>
      </c>
      <c r="BB37" s="77">
        <f>PuntuacionZ!BB37*Pesos!$H38</f>
        <v>0</v>
      </c>
      <c r="BC37" s="77">
        <f>PuntuacionZ!BC37*Pesos!$H38</f>
        <v>0</v>
      </c>
      <c r="BD37" s="77">
        <f>PuntuacionZ!BD37*Pesos!$H38</f>
        <v>0</v>
      </c>
      <c r="BE37" s="77">
        <f>PuntuacionZ!BE37*Pesos!$H38</f>
        <v>0</v>
      </c>
      <c r="BF37" s="77">
        <f>PuntuacionZ!BF37*Pesos!$H38</f>
        <v>0</v>
      </c>
      <c r="BG37" s="77">
        <f>PuntuacionZ!BG37*Pesos!$H38</f>
        <v>0</v>
      </c>
      <c r="BH37" s="77">
        <f>PuntuacionZ!BH37*Pesos!$H38</f>
        <v>0</v>
      </c>
      <c r="BI37" s="77">
        <f>PuntuacionZ!BI37*Pesos!$H38</f>
        <v>0</v>
      </c>
      <c r="BJ37" s="77">
        <f>PuntuacionZ!BJ37*Pesos!$H38</f>
        <v>0</v>
      </c>
      <c r="BK37" s="77">
        <f>PuntuacionZ!BK37*Pesos!$H38</f>
        <v>0</v>
      </c>
      <c r="BL37" s="77">
        <f>PuntuacionZ!BL37*Pesos!$H38</f>
        <v>0</v>
      </c>
      <c r="BM37" s="77">
        <f>PuntuacionZ!BM37*Pesos!$H38</f>
        <v>0</v>
      </c>
      <c r="BN37" s="77">
        <f>PuntuacionZ!BN37*Pesos!$H38</f>
        <v>0</v>
      </c>
      <c r="BO37" s="77">
        <f>PuntuacionZ!BO37*Pesos!$H38</f>
        <v>0</v>
      </c>
      <c r="BP37" s="77">
        <f>PuntuacionZ!BP37*Pesos!$H38</f>
        <v>0</v>
      </c>
      <c r="BQ37" s="77">
        <f>PuntuacionZ!BQ37*Pesos!$H38</f>
        <v>0</v>
      </c>
      <c r="BR37" s="77">
        <f>PuntuacionZ!BR37*Pesos!$H38</f>
        <v>0</v>
      </c>
      <c r="BS37" s="77">
        <f>PuntuacionZ!BS37*Pesos!$H38</f>
        <v>0</v>
      </c>
      <c r="BT37" s="77">
        <f>PuntuacionZ!BT37*Pesos!$H38</f>
        <v>0</v>
      </c>
      <c r="BU37" s="77">
        <f>PuntuacionZ!BU37*Pesos!$H38</f>
        <v>0</v>
      </c>
      <c r="BV37" s="77">
        <f>PuntuacionZ!BV37*Pesos!$H38</f>
        <v>0</v>
      </c>
      <c r="BW37" s="77">
        <f>PuntuacionZ!BW37*Pesos!$H38</f>
        <v>0</v>
      </c>
      <c r="BX37" s="77">
        <f>PuntuacionZ!BX37*Pesos!$H38</f>
        <v>0</v>
      </c>
      <c r="BY37" s="77">
        <f>PuntuacionZ!BY37*Pesos!$H38</f>
        <v>0</v>
      </c>
      <c r="BZ37" s="77">
        <f>PuntuacionZ!BZ37*Pesos!$H38</f>
        <v>0</v>
      </c>
      <c r="CA37" s="77">
        <f>PuntuacionZ!CA37*Pesos!$H38</f>
        <v>0</v>
      </c>
      <c r="CB37" s="77">
        <f>PuntuacionZ!CB37*Pesos!$H38</f>
        <v>0</v>
      </c>
      <c r="CE37" s="87">
        <f>100*N$48/$D$52</f>
        <v>16.566402037557893</v>
      </c>
      <c r="CF37" s="88" t="str">
        <f>ListadoUniversidades!$C$15</f>
        <v>UC</v>
      </c>
      <c r="CG37" s="101"/>
    </row>
    <row r="38" spans="2:85" ht="12.75">
      <c r="B38" s="90">
        <f>Pesos!B39</f>
        <v>0</v>
      </c>
      <c r="C38" s="91" t="str">
        <f>Pesos!C39</f>
        <v>Software libre en los estatutos</v>
      </c>
      <c r="D38" s="92" t="str">
        <f>Pesos!D39</f>
        <v>¿En los Estatutos de la universidad está contemplado el apoyo al software libre?</v>
      </c>
      <c r="E38" s="77">
        <f>PuntuacionZ!E38*Pesos!$H39</f>
        <v>0</v>
      </c>
      <c r="F38" s="77">
        <f>PuntuacionZ!F38*Pesos!$H39</f>
        <v>5.3234543303654815</v>
      </c>
      <c r="G38" s="77">
        <f>PuntuacionZ!G38*Pesos!$H39</f>
        <v>0</v>
      </c>
      <c r="H38" s="77">
        <f>PuntuacionZ!H38*Pesos!$H39</f>
        <v>0</v>
      </c>
      <c r="I38" s="77">
        <f>PuntuacionZ!I38*Pesos!$H39</f>
        <v>0</v>
      </c>
      <c r="J38" s="77">
        <f>PuntuacionZ!J38*Pesos!$H39</f>
        <v>0</v>
      </c>
      <c r="K38" s="77">
        <f>PuntuacionZ!K38*Pesos!$H39</f>
        <v>0</v>
      </c>
      <c r="L38" s="77">
        <f>PuntuacionZ!L38*Pesos!$H39</f>
        <v>0</v>
      </c>
      <c r="M38" s="77">
        <f>PuntuacionZ!M38*Pesos!$H39</f>
        <v>0</v>
      </c>
      <c r="N38" s="77">
        <f>PuntuacionZ!N38*Pesos!$H39</f>
        <v>0</v>
      </c>
      <c r="O38" s="77">
        <f>PuntuacionZ!O38*Pesos!$H39</f>
        <v>0</v>
      </c>
      <c r="P38" s="77">
        <f>PuntuacionZ!P38*Pesos!$H39</f>
        <v>0</v>
      </c>
      <c r="Q38" s="77">
        <f>PuntuacionZ!Q38*Pesos!$H39</f>
        <v>0</v>
      </c>
      <c r="R38" s="77">
        <f>PuntuacionZ!R38*Pesos!$H39</f>
        <v>0</v>
      </c>
      <c r="S38" s="77">
        <f>PuntuacionZ!S38*Pesos!$H39</f>
        <v>0</v>
      </c>
      <c r="T38" s="77">
        <f>PuntuacionZ!T38*Pesos!$H39</f>
        <v>0</v>
      </c>
      <c r="U38" s="77">
        <f>PuntuacionZ!U38*Pesos!$H39</f>
        <v>0</v>
      </c>
      <c r="V38" s="77">
        <f>PuntuacionZ!V38*Pesos!$H39</f>
        <v>0</v>
      </c>
      <c r="W38" s="77">
        <f>PuntuacionZ!W38*Pesos!$H39</f>
        <v>0</v>
      </c>
      <c r="X38" s="77">
        <f>PuntuacionZ!X38*Pesos!$H39</f>
        <v>0</v>
      </c>
      <c r="Y38" s="77">
        <f>PuntuacionZ!Y38*Pesos!$H39</f>
        <v>0</v>
      </c>
      <c r="Z38" s="77">
        <f>PuntuacionZ!Z38*Pesos!$H39</f>
        <v>5.3234543303654815</v>
      </c>
      <c r="AA38" s="77">
        <f>PuntuacionZ!AA38*Pesos!$H39</f>
        <v>0</v>
      </c>
      <c r="AB38" s="77">
        <f>PuntuacionZ!AB38*Pesos!$H39</f>
        <v>0</v>
      </c>
      <c r="AC38" s="77">
        <f>PuntuacionZ!AC38*Pesos!$H39</f>
        <v>0</v>
      </c>
      <c r="AD38" s="77">
        <f>PuntuacionZ!AD38*Pesos!$H39</f>
        <v>0</v>
      </c>
      <c r="AE38" s="77">
        <f>PuntuacionZ!AE38*Pesos!$H39</f>
        <v>0</v>
      </c>
      <c r="AF38" s="77">
        <f>PuntuacionZ!AF38*Pesos!$H39</f>
        <v>0</v>
      </c>
      <c r="AG38" s="77">
        <f>PuntuacionZ!AG38*Pesos!$H39</f>
        <v>0</v>
      </c>
      <c r="AH38" s="77">
        <f>PuntuacionZ!AH38*Pesos!$H39</f>
        <v>0</v>
      </c>
      <c r="AI38" s="77">
        <f>PuntuacionZ!AI38*Pesos!$H39</f>
        <v>0</v>
      </c>
      <c r="AJ38" s="77">
        <f>PuntuacionZ!AJ38*Pesos!$H39</f>
        <v>0</v>
      </c>
      <c r="AK38" s="77">
        <f>PuntuacionZ!AK38*Pesos!$H39</f>
        <v>0</v>
      </c>
      <c r="AL38" s="77">
        <f>PuntuacionZ!AL38*Pesos!$H39</f>
        <v>5.3234543303654815</v>
      </c>
      <c r="AM38" s="77">
        <f>PuntuacionZ!AM38*Pesos!$H39</f>
        <v>0</v>
      </c>
      <c r="AN38" s="77">
        <f>PuntuacionZ!AN38*Pesos!$H39</f>
        <v>0</v>
      </c>
      <c r="AO38" s="77">
        <f>PuntuacionZ!AO38*Pesos!$H39</f>
        <v>0</v>
      </c>
      <c r="AP38" s="77">
        <f>PuntuacionZ!AP38*Pesos!$H39</f>
        <v>0</v>
      </c>
      <c r="AQ38" s="77">
        <f>PuntuacionZ!AQ38*Pesos!$H39</f>
        <v>5.3234543303654815</v>
      </c>
      <c r="AR38" s="77">
        <f>PuntuacionZ!AR38*Pesos!$H39</f>
        <v>0</v>
      </c>
      <c r="AS38" s="77">
        <f>PuntuacionZ!AS38*Pesos!$H39</f>
        <v>0</v>
      </c>
      <c r="AT38" s="77">
        <f>PuntuacionZ!AT38*Pesos!$H39</f>
        <v>0</v>
      </c>
      <c r="AU38" s="77">
        <f>PuntuacionZ!AU38*Pesos!$H39</f>
        <v>0</v>
      </c>
      <c r="AV38" s="77">
        <f>PuntuacionZ!AV38*Pesos!$H39</f>
        <v>0</v>
      </c>
      <c r="AW38" s="77">
        <f>PuntuacionZ!AW38*Pesos!$H39</f>
        <v>0</v>
      </c>
      <c r="AX38" s="77">
        <f>PuntuacionZ!AX38*Pesos!$H39</f>
        <v>0</v>
      </c>
      <c r="AY38" s="77">
        <f>PuntuacionZ!AY38*Pesos!$H39</f>
        <v>0</v>
      </c>
      <c r="AZ38" s="77">
        <f>PuntuacionZ!AZ38*Pesos!$H39</f>
        <v>0</v>
      </c>
      <c r="BA38" s="77">
        <f>PuntuacionZ!BA38*Pesos!$H39</f>
        <v>0</v>
      </c>
      <c r="BB38" s="77">
        <f>PuntuacionZ!BB38*Pesos!$H39</f>
        <v>0</v>
      </c>
      <c r="BC38" s="77">
        <f>PuntuacionZ!BC38*Pesos!$H39</f>
        <v>0</v>
      </c>
      <c r="BD38" s="77">
        <f>PuntuacionZ!BD38*Pesos!$H39</f>
        <v>0</v>
      </c>
      <c r="BE38" s="77">
        <f>PuntuacionZ!BE38*Pesos!$H39</f>
        <v>0</v>
      </c>
      <c r="BF38" s="77">
        <f>PuntuacionZ!BF38*Pesos!$H39</f>
        <v>0</v>
      </c>
      <c r="BG38" s="77">
        <f>PuntuacionZ!BG38*Pesos!$H39</f>
        <v>0</v>
      </c>
      <c r="BH38" s="77">
        <f>PuntuacionZ!BH38*Pesos!$H39</f>
        <v>0</v>
      </c>
      <c r="BI38" s="77">
        <f>PuntuacionZ!BI38*Pesos!$H39</f>
        <v>0</v>
      </c>
      <c r="BJ38" s="77">
        <f>PuntuacionZ!BJ38*Pesos!$H39</f>
        <v>0</v>
      </c>
      <c r="BK38" s="77">
        <f>PuntuacionZ!BK38*Pesos!$H39</f>
        <v>0</v>
      </c>
      <c r="BL38" s="77">
        <f>PuntuacionZ!BL38*Pesos!$H39</f>
        <v>0</v>
      </c>
      <c r="BM38" s="77">
        <f>PuntuacionZ!BM38*Pesos!$H39</f>
        <v>0</v>
      </c>
      <c r="BN38" s="77">
        <f>PuntuacionZ!BN38*Pesos!$H39</f>
        <v>0</v>
      </c>
      <c r="BO38" s="77">
        <f>PuntuacionZ!BO38*Pesos!$H39</f>
        <v>0</v>
      </c>
      <c r="BP38" s="77">
        <f>PuntuacionZ!BP38*Pesos!$H39</f>
        <v>0</v>
      </c>
      <c r="BQ38" s="77">
        <f>PuntuacionZ!BQ38*Pesos!$H39</f>
        <v>0</v>
      </c>
      <c r="BR38" s="77">
        <f>PuntuacionZ!BR38*Pesos!$H39</f>
        <v>0</v>
      </c>
      <c r="BS38" s="77">
        <f>PuntuacionZ!BS38*Pesos!$H39</f>
        <v>0</v>
      </c>
      <c r="BT38" s="77">
        <f>PuntuacionZ!BT38*Pesos!$H39</f>
        <v>0</v>
      </c>
      <c r="BU38" s="77">
        <f>PuntuacionZ!BU38*Pesos!$H39</f>
        <v>0</v>
      </c>
      <c r="BV38" s="77">
        <f>PuntuacionZ!BV38*Pesos!$H39</f>
        <v>0</v>
      </c>
      <c r="BW38" s="77">
        <f>PuntuacionZ!BW38*Pesos!$H39</f>
        <v>0</v>
      </c>
      <c r="BX38" s="77">
        <f>PuntuacionZ!BX38*Pesos!$H39</f>
        <v>0</v>
      </c>
      <c r="BY38" s="77">
        <f>PuntuacionZ!BY38*Pesos!$H39</f>
        <v>0</v>
      </c>
      <c r="BZ38" s="77">
        <f>PuntuacionZ!BZ38*Pesos!$H39</f>
        <v>0</v>
      </c>
      <c r="CA38" s="77">
        <f>PuntuacionZ!CA38*Pesos!$H39</f>
        <v>0</v>
      </c>
      <c r="CB38" s="77">
        <f>PuntuacionZ!CB38*Pesos!$H39</f>
        <v>0</v>
      </c>
      <c r="CE38" s="87">
        <f>100*BP$48/$D$52</f>
        <v>15.638936386979887</v>
      </c>
      <c r="CF38" s="88" t="str">
        <f>ListadoUniversidades!$C$69</f>
        <v>URJC</v>
      </c>
      <c r="CG38" s="101"/>
    </row>
    <row r="39" spans="2:85" ht="12.75">
      <c r="B39" s="90">
        <f>Pesos!B40</f>
        <v>0</v>
      </c>
      <c r="C39" s="91" t="str">
        <f>Pesos!C40</f>
        <v>Pública o privada</v>
      </c>
      <c r="D39" s="92" t="str">
        <f>Pesos!D40</f>
        <v>¿La universidad es pública o privada? (1=pública, 2=privada)</v>
      </c>
      <c r="E39" s="77">
        <f>PuntuacionZ!E39*Pesos!$H40</f>
        <v>0</v>
      </c>
      <c r="F39" s="77">
        <f>PuntuacionZ!F39*Pesos!$H40</f>
        <v>0</v>
      </c>
      <c r="G39" s="77">
        <f>PuntuacionZ!G39*Pesos!$H40</f>
        <v>0</v>
      </c>
      <c r="H39" s="77">
        <f>PuntuacionZ!H39*Pesos!$H40</f>
        <v>0</v>
      </c>
      <c r="I39" s="77">
        <f>PuntuacionZ!I39*Pesos!$H40</f>
        <v>0</v>
      </c>
      <c r="J39" s="77">
        <f>PuntuacionZ!J39*Pesos!$H40</f>
        <v>0</v>
      </c>
      <c r="K39" s="77">
        <f>PuntuacionZ!K39*Pesos!$H40</f>
        <v>0</v>
      </c>
      <c r="L39" s="77">
        <f>PuntuacionZ!L39*Pesos!$H40</f>
        <v>0</v>
      </c>
      <c r="M39" s="77">
        <f>PuntuacionZ!M39*Pesos!$H40</f>
        <v>0</v>
      </c>
      <c r="N39" s="77">
        <f>PuntuacionZ!N39*Pesos!$H40</f>
        <v>0</v>
      </c>
      <c r="O39" s="77">
        <f>PuntuacionZ!O39*Pesos!$H40</f>
        <v>0</v>
      </c>
      <c r="P39" s="77">
        <f>PuntuacionZ!P39*Pesos!$H40</f>
        <v>0</v>
      </c>
      <c r="Q39" s="77">
        <f>PuntuacionZ!Q39*Pesos!$H40</f>
        <v>0</v>
      </c>
      <c r="R39" s="77">
        <f>PuntuacionZ!R39*Pesos!$H40</f>
        <v>0</v>
      </c>
      <c r="S39" s="77">
        <f>PuntuacionZ!S39*Pesos!$H40</f>
        <v>0</v>
      </c>
      <c r="T39" s="77">
        <f>PuntuacionZ!T39*Pesos!$H40</f>
        <v>0</v>
      </c>
      <c r="U39" s="77">
        <f>PuntuacionZ!U39*Pesos!$H40</f>
        <v>0</v>
      </c>
      <c r="V39" s="77">
        <f>PuntuacionZ!V39*Pesos!$H40</f>
        <v>0</v>
      </c>
      <c r="W39" s="77">
        <f>PuntuacionZ!W39*Pesos!$H40</f>
        <v>0</v>
      </c>
      <c r="X39" s="77">
        <f>PuntuacionZ!X39*Pesos!$H40</f>
        <v>0</v>
      </c>
      <c r="Y39" s="77">
        <f>PuntuacionZ!Y39*Pesos!$H40</f>
        <v>0</v>
      </c>
      <c r="Z39" s="77">
        <f>PuntuacionZ!Z39*Pesos!$H40</f>
        <v>0</v>
      </c>
      <c r="AA39" s="77">
        <f>PuntuacionZ!AA39*Pesos!$H40</f>
        <v>0</v>
      </c>
      <c r="AB39" s="77">
        <f>PuntuacionZ!AB39*Pesos!$H40</f>
        <v>0</v>
      </c>
      <c r="AC39" s="77">
        <f>PuntuacionZ!AC39*Pesos!$H40</f>
        <v>0</v>
      </c>
      <c r="AD39" s="77">
        <f>PuntuacionZ!AD39*Pesos!$H40</f>
        <v>0</v>
      </c>
      <c r="AE39" s="77">
        <f>PuntuacionZ!AE39*Pesos!$H40</f>
        <v>0</v>
      </c>
      <c r="AF39" s="77">
        <f>PuntuacionZ!AF39*Pesos!$H40</f>
        <v>0</v>
      </c>
      <c r="AG39" s="77">
        <f>PuntuacionZ!AG39*Pesos!$H40</f>
        <v>0</v>
      </c>
      <c r="AH39" s="77">
        <f>PuntuacionZ!AH39*Pesos!$H40</f>
        <v>0</v>
      </c>
      <c r="AI39" s="77">
        <f>PuntuacionZ!AI39*Pesos!$H40</f>
        <v>0</v>
      </c>
      <c r="AJ39" s="77">
        <f>PuntuacionZ!AJ39*Pesos!$H40</f>
        <v>0</v>
      </c>
      <c r="AK39" s="77">
        <f>PuntuacionZ!AK39*Pesos!$H40</f>
        <v>0</v>
      </c>
      <c r="AL39" s="77">
        <f>PuntuacionZ!AL39*Pesos!$H40</f>
        <v>0</v>
      </c>
      <c r="AM39" s="77">
        <f>PuntuacionZ!AM39*Pesos!$H40</f>
        <v>0</v>
      </c>
      <c r="AN39" s="77">
        <f>PuntuacionZ!AN39*Pesos!$H40</f>
        <v>0</v>
      </c>
      <c r="AO39" s="77">
        <f>PuntuacionZ!AO39*Pesos!$H40</f>
        <v>0</v>
      </c>
      <c r="AP39" s="77">
        <f>PuntuacionZ!AP39*Pesos!$H40</f>
        <v>0</v>
      </c>
      <c r="AQ39" s="77">
        <f>PuntuacionZ!AQ39*Pesos!$H40</f>
        <v>0</v>
      </c>
      <c r="AR39" s="77">
        <f>PuntuacionZ!AR39*Pesos!$H40</f>
        <v>0</v>
      </c>
      <c r="AS39" s="77">
        <f>PuntuacionZ!AS39*Pesos!$H40</f>
        <v>0</v>
      </c>
      <c r="AT39" s="77">
        <f>PuntuacionZ!AT39*Pesos!$H40</f>
        <v>0</v>
      </c>
      <c r="AU39" s="77">
        <f>PuntuacionZ!AU39*Pesos!$H40</f>
        <v>0</v>
      </c>
      <c r="AV39" s="77">
        <f>PuntuacionZ!AV39*Pesos!$H40</f>
        <v>0</v>
      </c>
      <c r="AW39" s="77">
        <f>PuntuacionZ!AW39*Pesos!$H40</f>
        <v>0</v>
      </c>
      <c r="AX39" s="77">
        <f>PuntuacionZ!AX39*Pesos!$H40</f>
        <v>0</v>
      </c>
      <c r="AY39" s="77">
        <f>PuntuacionZ!AY39*Pesos!$H40</f>
        <v>0</v>
      </c>
      <c r="AZ39" s="77">
        <f>PuntuacionZ!AZ39*Pesos!$H40</f>
        <v>0</v>
      </c>
      <c r="BA39" s="77">
        <f>PuntuacionZ!BA39*Pesos!$H40</f>
        <v>0</v>
      </c>
      <c r="BB39" s="77">
        <f>PuntuacionZ!BB39*Pesos!$H40</f>
        <v>0</v>
      </c>
      <c r="BC39" s="77">
        <f>PuntuacionZ!BC39*Pesos!$H40</f>
        <v>0</v>
      </c>
      <c r="BD39" s="77">
        <f>PuntuacionZ!BD39*Pesos!$H40</f>
        <v>0</v>
      </c>
      <c r="BE39" s="77">
        <f>PuntuacionZ!BE39*Pesos!$H40</f>
        <v>0</v>
      </c>
      <c r="BF39" s="77">
        <f>PuntuacionZ!BF39*Pesos!$H40</f>
        <v>0</v>
      </c>
      <c r="BG39" s="77">
        <f>PuntuacionZ!BG39*Pesos!$H40</f>
        <v>0</v>
      </c>
      <c r="BH39" s="77">
        <f>PuntuacionZ!BH39*Pesos!$H40</f>
        <v>0</v>
      </c>
      <c r="BI39" s="77">
        <f>PuntuacionZ!BI39*Pesos!$H40</f>
        <v>0</v>
      </c>
      <c r="BJ39" s="77">
        <f>PuntuacionZ!BJ39*Pesos!$H40</f>
        <v>0</v>
      </c>
      <c r="BK39" s="77">
        <f>PuntuacionZ!BK39*Pesos!$H40</f>
        <v>0</v>
      </c>
      <c r="BL39" s="77">
        <f>PuntuacionZ!BL39*Pesos!$H40</f>
        <v>0</v>
      </c>
      <c r="BM39" s="77">
        <f>PuntuacionZ!BM39*Pesos!$H40</f>
        <v>0</v>
      </c>
      <c r="BN39" s="77">
        <f>PuntuacionZ!BN39*Pesos!$H40</f>
        <v>0</v>
      </c>
      <c r="BO39" s="77">
        <f>PuntuacionZ!BO39*Pesos!$H40</f>
        <v>0</v>
      </c>
      <c r="BP39" s="77">
        <f>PuntuacionZ!BP39*Pesos!$H40</f>
        <v>0</v>
      </c>
      <c r="BQ39" s="77">
        <f>PuntuacionZ!BQ39*Pesos!$H40</f>
        <v>0</v>
      </c>
      <c r="BR39" s="77">
        <f>PuntuacionZ!BR39*Pesos!$H40</f>
        <v>0</v>
      </c>
      <c r="BS39" s="77">
        <f>PuntuacionZ!BS39*Pesos!$H40</f>
        <v>0</v>
      </c>
      <c r="BT39" s="77">
        <f>PuntuacionZ!BT39*Pesos!$H40</f>
        <v>0</v>
      </c>
      <c r="BU39" s="77">
        <f>PuntuacionZ!BU39*Pesos!$H40</f>
        <v>0</v>
      </c>
      <c r="BV39" s="77">
        <f>PuntuacionZ!BV39*Pesos!$H40</f>
        <v>0</v>
      </c>
      <c r="BW39" s="77">
        <f>PuntuacionZ!BW39*Pesos!$H40</f>
        <v>0</v>
      </c>
      <c r="BX39" s="77">
        <f>PuntuacionZ!BX39*Pesos!$H40</f>
        <v>0</v>
      </c>
      <c r="BY39" s="77">
        <f>PuntuacionZ!BY39*Pesos!$H40</f>
        <v>0</v>
      </c>
      <c r="BZ39" s="77">
        <f>PuntuacionZ!BZ39*Pesos!$H40</f>
        <v>0</v>
      </c>
      <c r="CA39" s="77">
        <f>PuntuacionZ!CA39*Pesos!$H40</f>
        <v>0</v>
      </c>
      <c r="CB39" s="77">
        <f>PuntuacionZ!CB39*Pesos!$H40</f>
        <v>0</v>
      </c>
      <c r="CE39" s="87">
        <f>100*BO$48/$D$52</f>
        <v>14.79046335862813</v>
      </c>
      <c r="CF39" s="88" t="str">
        <f>ListadoUniversidades!$C$68</f>
        <v>UPV</v>
      </c>
      <c r="CG39" s="101"/>
    </row>
    <row r="40" spans="2:85" ht="12.75">
      <c r="B40" s="90">
        <f>Pesos!B41</f>
        <v>0</v>
      </c>
      <c r="C40" s="91" t="str">
        <f>Pesos!C41</f>
        <v>Facultad de informática</v>
      </c>
      <c r="D40" s="92" t="str">
        <f>Pesos!D41</f>
        <v>¿Existe facultad de informática en la universidad?</v>
      </c>
      <c r="E40" s="77">
        <f>PuntuacionZ!E40*Pesos!$H41</f>
        <v>0</v>
      </c>
      <c r="F40" s="77">
        <f>PuntuacionZ!F40*Pesos!$H41</f>
        <v>0</v>
      </c>
      <c r="G40" s="77">
        <f>PuntuacionZ!G40*Pesos!$H41</f>
        <v>0</v>
      </c>
      <c r="H40" s="77">
        <f>PuntuacionZ!H40*Pesos!$H41</f>
        <v>0</v>
      </c>
      <c r="I40" s="77">
        <f>PuntuacionZ!I40*Pesos!$H41</f>
        <v>0</v>
      </c>
      <c r="J40" s="77">
        <f>PuntuacionZ!J40*Pesos!$H41</f>
        <v>0</v>
      </c>
      <c r="K40" s="77">
        <f>PuntuacionZ!K40*Pesos!$H41</f>
        <v>0</v>
      </c>
      <c r="L40" s="77">
        <f>PuntuacionZ!L40*Pesos!$H41</f>
        <v>0</v>
      </c>
      <c r="M40" s="77">
        <f>PuntuacionZ!M40*Pesos!$H41</f>
        <v>0</v>
      </c>
      <c r="N40" s="77">
        <f>PuntuacionZ!N40*Pesos!$H41</f>
        <v>0</v>
      </c>
      <c r="O40" s="77">
        <f>PuntuacionZ!O40*Pesos!$H41</f>
        <v>0</v>
      </c>
      <c r="P40" s="77">
        <f>PuntuacionZ!P40*Pesos!$H41</f>
        <v>0</v>
      </c>
      <c r="Q40" s="77">
        <f>PuntuacionZ!Q40*Pesos!$H41</f>
        <v>0</v>
      </c>
      <c r="R40" s="77">
        <f>PuntuacionZ!R40*Pesos!$H41</f>
        <v>0</v>
      </c>
      <c r="S40" s="77">
        <f>PuntuacionZ!S40*Pesos!$H41</f>
        <v>0</v>
      </c>
      <c r="T40" s="77">
        <f>PuntuacionZ!T40*Pesos!$H41</f>
        <v>0</v>
      </c>
      <c r="U40" s="77">
        <f>PuntuacionZ!U40*Pesos!$H41</f>
        <v>0</v>
      </c>
      <c r="V40" s="77">
        <f>PuntuacionZ!V40*Pesos!$H41</f>
        <v>0</v>
      </c>
      <c r="W40" s="77">
        <f>PuntuacionZ!W40*Pesos!$H41</f>
        <v>0</v>
      </c>
      <c r="X40" s="77">
        <f>PuntuacionZ!X40*Pesos!$H41</f>
        <v>0</v>
      </c>
      <c r="Y40" s="77">
        <f>PuntuacionZ!Y40*Pesos!$H41</f>
        <v>0</v>
      </c>
      <c r="Z40" s="77">
        <f>PuntuacionZ!Z40*Pesos!$H41</f>
        <v>0</v>
      </c>
      <c r="AA40" s="77">
        <f>PuntuacionZ!AA40*Pesos!$H41</f>
        <v>0</v>
      </c>
      <c r="AB40" s="77">
        <f>PuntuacionZ!AB40*Pesos!$H41</f>
        <v>0</v>
      </c>
      <c r="AC40" s="77">
        <f>PuntuacionZ!AC40*Pesos!$H41</f>
        <v>0</v>
      </c>
      <c r="AD40" s="77">
        <f>PuntuacionZ!AD40*Pesos!$H41</f>
        <v>0</v>
      </c>
      <c r="AE40" s="77">
        <f>PuntuacionZ!AE40*Pesos!$H41</f>
        <v>0</v>
      </c>
      <c r="AF40" s="77">
        <f>PuntuacionZ!AF40*Pesos!$H41</f>
        <v>0</v>
      </c>
      <c r="AG40" s="77">
        <f>PuntuacionZ!AG40*Pesos!$H41</f>
        <v>0</v>
      </c>
      <c r="AH40" s="77">
        <f>PuntuacionZ!AH40*Pesos!$H41</f>
        <v>0</v>
      </c>
      <c r="AI40" s="77">
        <f>PuntuacionZ!AI40*Pesos!$H41</f>
        <v>0</v>
      </c>
      <c r="AJ40" s="77">
        <f>PuntuacionZ!AJ40*Pesos!$H41</f>
        <v>0</v>
      </c>
      <c r="AK40" s="77">
        <f>PuntuacionZ!AK40*Pesos!$H41</f>
        <v>0</v>
      </c>
      <c r="AL40" s="77">
        <f>PuntuacionZ!AL40*Pesos!$H41</f>
        <v>0</v>
      </c>
      <c r="AM40" s="77">
        <f>PuntuacionZ!AM40*Pesos!$H41</f>
        <v>0</v>
      </c>
      <c r="AN40" s="77">
        <f>PuntuacionZ!AN40*Pesos!$H41</f>
        <v>0</v>
      </c>
      <c r="AO40" s="77">
        <f>PuntuacionZ!AO40*Pesos!$H41</f>
        <v>0</v>
      </c>
      <c r="AP40" s="77">
        <f>PuntuacionZ!AP40*Pesos!$H41</f>
        <v>0</v>
      </c>
      <c r="AQ40" s="77">
        <f>PuntuacionZ!AQ40*Pesos!$H41</f>
        <v>0</v>
      </c>
      <c r="AR40" s="77">
        <f>PuntuacionZ!AR40*Pesos!$H41</f>
        <v>0</v>
      </c>
      <c r="AS40" s="77">
        <f>PuntuacionZ!AS40*Pesos!$H41</f>
        <v>0</v>
      </c>
      <c r="AT40" s="77">
        <f>PuntuacionZ!AT40*Pesos!$H41</f>
        <v>0</v>
      </c>
      <c r="AU40" s="77">
        <f>PuntuacionZ!AU40*Pesos!$H41</f>
        <v>0</v>
      </c>
      <c r="AV40" s="77">
        <f>PuntuacionZ!AV40*Pesos!$H41</f>
        <v>0</v>
      </c>
      <c r="AW40" s="77">
        <f>PuntuacionZ!AW40*Pesos!$H41</f>
        <v>0</v>
      </c>
      <c r="AX40" s="77">
        <f>PuntuacionZ!AX40*Pesos!$H41</f>
        <v>0</v>
      </c>
      <c r="AY40" s="77">
        <f>PuntuacionZ!AY40*Pesos!$H41</f>
        <v>0</v>
      </c>
      <c r="AZ40" s="77">
        <f>PuntuacionZ!AZ40*Pesos!$H41</f>
        <v>0</v>
      </c>
      <c r="BA40" s="77">
        <f>PuntuacionZ!BA40*Pesos!$H41</f>
        <v>0</v>
      </c>
      <c r="BB40" s="77">
        <f>PuntuacionZ!BB40*Pesos!$H41</f>
        <v>0</v>
      </c>
      <c r="BC40" s="77">
        <f>PuntuacionZ!BC40*Pesos!$H41</f>
        <v>0</v>
      </c>
      <c r="BD40" s="77">
        <f>PuntuacionZ!BD40*Pesos!$H41</f>
        <v>0</v>
      </c>
      <c r="BE40" s="77">
        <f>PuntuacionZ!BE40*Pesos!$H41</f>
        <v>0</v>
      </c>
      <c r="BF40" s="77">
        <f>PuntuacionZ!BF40*Pesos!$H41</f>
        <v>0</v>
      </c>
      <c r="BG40" s="77">
        <f>PuntuacionZ!BG40*Pesos!$H41</f>
        <v>0</v>
      </c>
      <c r="BH40" s="77">
        <f>PuntuacionZ!BH40*Pesos!$H41</f>
        <v>0</v>
      </c>
      <c r="BI40" s="77">
        <f>PuntuacionZ!BI40*Pesos!$H41</f>
        <v>0</v>
      </c>
      <c r="BJ40" s="77">
        <f>PuntuacionZ!BJ40*Pesos!$H41</f>
        <v>0</v>
      </c>
      <c r="BK40" s="77">
        <f>PuntuacionZ!BK40*Pesos!$H41</f>
        <v>0</v>
      </c>
      <c r="BL40" s="77">
        <f>PuntuacionZ!BL40*Pesos!$H41</f>
        <v>0</v>
      </c>
      <c r="BM40" s="77">
        <f>PuntuacionZ!BM40*Pesos!$H41</f>
        <v>0</v>
      </c>
      <c r="BN40" s="77">
        <f>PuntuacionZ!BN40*Pesos!$H41</f>
        <v>0</v>
      </c>
      <c r="BO40" s="77">
        <f>PuntuacionZ!BO40*Pesos!$H41</f>
        <v>0</v>
      </c>
      <c r="BP40" s="77">
        <f>PuntuacionZ!BP40*Pesos!$H41</f>
        <v>0</v>
      </c>
      <c r="BQ40" s="77">
        <f>PuntuacionZ!BQ40*Pesos!$H41</f>
        <v>0</v>
      </c>
      <c r="BR40" s="77">
        <f>PuntuacionZ!BR40*Pesos!$H41</f>
        <v>0</v>
      </c>
      <c r="BS40" s="77">
        <f>PuntuacionZ!BS40*Pesos!$H41</f>
        <v>0</v>
      </c>
      <c r="BT40" s="77">
        <f>PuntuacionZ!BT40*Pesos!$H41</f>
        <v>0</v>
      </c>
      <c r="BU40" s="77">
        <f>PuntuacionZ!BU40*Pesos!$H41</f>
        <v>0</v>
      </c>
      <c r="BV40" s="77">
        <f>PuntuacionZ!BV40*Pesos!$H41</f>
        <v>0</v>
      </c>
      <c r="BW40" s="77">
        <f>PuntuacionZ!BW40*Pesos!$H41</f>
        <v>0</v>
      </c>
      <c r="BX40" s="77">
        <f>PuntuacionZ!BX40*Pesos!$H41</f>
        <v>0</v>
      </c>
      <c r="BY40" s="77">
        <f>PuntuacionZ!BY40*Pesos!$H41</f>
        <v>0</v>
      </c>
      <c r="BZ40" s="77">
        <f>PuntuacionZ!BZ40*Pesos!$H41</f>
        <v>0</v>
      </c>
      <c r="CA40" s="77">
        <f>PuntuacionZ!CA40*Pesos!$H41</f>
        <v>0</v>
      </c>
      <c r="CB40" s="77">
        <f>PuntuacionZ!CB40*Pesos!$H41</f>
        <v>0</v>
      </c>
      <c r="CE40" s="87">
        <f>100*V$48/$D$52</f>
        <v>14.574732770645031</v>
      </c>
      <c r="CF40" s="88" t="str">
        <f>ListadoUniversidades!$C$23</f>
        <v>UCLM</v>
      </c>
      <c r="CG40" s="101"/>
    </row>
    <row r="41" spans="2:85" ht="12.75">
      <c r="B41" s="90">
        <f>Pesos!B42</f>
        <v>0</v>
      </c>
      <c r="C41" s="91" t="str">
        <f>Pesos!C42</f>
        <v>Multidisciplinar o politécnica</v>
      </c>
      <c r="D41" s="92" t="str">
        <f>Pesos!D42</f>
        <v>¿Se dedica sólo a estudios técnicos o a múltiples ramas? (1=multidisciplinar, 2=politécnica)</v>
      </c>
      <c r="E41" s="77">
        <f>PuntuacionZ!E41*Pesos!$H42</f>
        <v>0</v>
      </c>
      <c r="F41" s="77">
        <f>PuntuacionZ!F41*Pesos!$H42</f>
        <v>0</v>
      </c>
      <c r="G41" s="77">
        <f>PuntuacionZ!G41*Pesos!$H42</f>
        <v>0</v>
      </c>
      <c r="H41" s="77">
        <f>PuntuacionZ!H41*Pesos!$H42</f>
        <v>0</v>
      </c>
      <c r="I41" s="77">
        <f>PuntuacionZ!I41*Pesos!$H42</f>
        <v>0</v>
      </c>
      <c r="J41" s="77">
        <f>PuntuacionZ!J41*Pesos!$H42</f>
        <v>0</v>
      </c>
      <c r="K41" s="77">
        <f>PuntuacionZ!K41*Pesos!$H42</f>
        <v>0</v>
      </c>
      <c r="L41" s="77">
        <f>PuntuacionZ!L41*Pesos!$H42</f>
        <v>0</v>
      </c>
      <c r="M41" s="77">
        <f>PuntuacionZ!M41*Pesos!$H42</f>
        <v>0</v>
      </c>
      <c r="N41" s="77">
        <f>PuntuacionZ!N41*Pesos!$H42</f>
        <v>0</v>
      </c>
      <c r="O41" s="77">
        <f>PuntuacionZ!O41*Pesos!$H42</f>
        <v>0</v>
      </c>
      <c r="P41" s="77">
        <f>PuntuacionZ!P41*Pesos!$H42</f>
        <v>0</v>
      </c>
      <c r="Q41" s="77">
        <f>PuntuacionZ!Q41*Pesos!$H42</f>
        <v>0</v>
      </c>
      <c r="R41" s="77">
        <f>PuntuacionZ!R41*Pesos!$H42</f>
        <v>0</v>
      </c>
      <c r="S41" s="77">
        <f>PuntuacionZ!S41*Pesos!$H42</f>
        <v>0</v>
      </c>
      <c r="T41" s="77">
        <f>PuntuacionZ!T41*Pesos!$H42</f>
        <v>0</v>
      </c>
      <c r="U41" s="77">
        <f>PuntuacionZ!U41*Pesos!$H42</f>
        <v>0</v>
      </c>
      <c r="V41" s="77">
        <f>PuntuacionZ!V41*Pesos!$H42</f>
        <v>0</v>
      </c>
      <c r="W41" s="77">
        <f>PuntuacionZ!W41*Pesos!$H42</f>
        <v>0</v>
      </c>
      <c r="X41" s="77">
        <f>PuntuacionZ!X41*Pesos!$H42</f>
        <v>0</v>
      </c>
      <c r="Y41" s="77">
        <f>PuntuacionZ!Y41*Pesos!$H42</f>
        <v>0</v>
      </c>
      <c r="Z41" s="77">
        <f>PuntuacionZ!Z41*Pesos!$H42</f>
        <v>0</v>
      </c>
      <c r="AA41" s="77">
        <f>PuntuacionZ!AA41*Pesos!$H42</f>
        <v>0</v>
      </c>
      <c r="AB41" s="77">
        <f>PuntuacionZ!AB41*Pesos!$H42</f>
        <v>0</v>
      </c>
      <c r="AC41" s="77">
        <f>PuntuacionZ!AC41*Pesos!$H42</f>
        <v>0</v>
      </c>
      <c r="AD41" s="77">
        <f>PuntuacionZ!AD41*Pesos!$H42</f>
        <v>0</v>
      </c>
      <c r="AE41" s="77">
        <f>PuntuacionZ!AE41*Pesos!$H42</f>
        <v>0</v>
      </c>
      <c r="AF41" s="77">
        <f>PuntuacionZ!AF41*Pesos!$H42</f>
        <v>0</v>
      </c>
      <c r="AG41" s="77">
        <f>PuntuacionZ!AG41*Pesos!$H42</f>
        <v>0</v>
      </c>
      <c r="AH41" s="77">
        <f>PuntuacionZ!AH41*Pesos!$H42</f>
        <v>0</v>
      </c>
      <c r="AI41" s="77">
        <f>PuntuacionZ!AI41*Pesos!$H42</f>
        <v>0</v>
      </c>
      <c r="AJ41" s="77">
        <f>PuntuacionZ!AJ41*Pesos!$H42</f>
        <v>0</v>
      </c>
      <c r="AK41" s="77">
        <f>PuntuacionZ!AK41*Pesos!$H42</f>
        <v>0</v>
      </c>
      <c r="AL41" s="77">
        <f>PuntuacionZ!AL41*Pesos!$H42</f>
        <v>0</v>
      </c>
      <c r="AM41" s="77">
        <f>PuntuacionZ!AM41*Pesos!$H42</f>
        <v>0</v>
      </c>
      <c r="AN41" s="77">
        <f>PuntuacionZ!AN41*Pesos!$H42</f>
        <v>0</v>
      </c>
      <c r="AO41" s="77">
        <f>PuntuacionZ!AO41*Pesos!$H42</f>
        <v>0</v>
      </c>
      <c r="AP41" s="77">
        <f>PuntuacionZ!AP41*Pesos!$H42</f>
        <v>0</v>
      </c>
      <c r="AQ41" s="77">
        <f>PuntuacionZ!AQ41*Pesos!$H42</f>
        <v>0</v>
      </c>
      <c r="AR41" s="77">
        <f>PuntuacionZ!AR41*Pesos!$H42</f>
        <v>0</v>
      </c>
      <c r="AS41" s="77">
        <f>PuntuacionZ!AS41*Pesos!$H42</f>
        <v>0</v>
      </c>
      <c r="AT41" s="77">
        <f>PuntuacionZ!AT41*Pesos!$H42</f>
        <v>0</v>
      </c>
      <c r="AU41" s="77">
        <f>PuntuacionZ!AU41*Pesos!$H42</f>
        <v>0</v>
      </c>
      <c r="AV41" s="77">
        <f>PuntuacionZ!AV41*Pesos!$H42</f>
        <v>0</v>
      </c>
      <c r="AW41" s="77">
        <f>PuntuacionZ!AW41*Pesos!$H42</f>
        <v>0</v>
      </c>
      <c r="AX41" s="77">
        <f>PuntuacionZ!AX41*Pesos!$H42</f>
        <v>0</v>
      </c>
      <c r="AY41" s="77">
        <f>PuntuacionZ!AY41*Pesos!$H42</f>
        <v>0</v>
      </c>
      <c r="AZ41" s="77">
        <f>PuntuacionZ!AZ41*Pesos!$H42</f>
        <v>0</v>
      </c>
      <c r="BA41" s="77">
        <f>PuntuacionZ!BA41*Pesos!$H42</f>
        <v>0</v>
      </c>
      <c r="BB41" s="77">
        <f>PuntuacionZ!BB41*Pesos!$H42</f>
        <v>0</v>
      </c>
      <c r="BC41" s="77">
        <f>PuntuacionZ!BC41*Pesos!$H42</f>
        <v>0</v>
      </c>
      <c r="BD41" s="77">
        <f>PuntuacionZ!BD41*Pesos!$H42</f>
        <v>0</v>
      </c>
      <c r="BE41" s="77">
        <f>PuntuacionZ!BE41*Pesos!$H42</f>
        <v>0</v>
      </c>
      <c r="BF41" s="77">
        <f>PuntuacionZ!BF41*Pesos!$H42</f>
        <v>0</v>
      </c>
      <c r="BG41" s="77">
        <f>PuntuacionZ!BG41*Pesos!$H42</f>
        <v>0</v>
      </c>
      <c r="BH41" s="77">
        <f>PuntuacionZ!BH41*Pesos!$H42</f>
        <v>0</v>
      </c>
      <c r="BI41" s="77">
        <f>PuntuacionZ!BI41*Pesos!$H42</f>
        <v>0</v>
      </c>
      <c r="BJ41" s="77">
        <f>PuntuacionZ!BJ41*Pesos!$H42</f>
        <v>0</v>
      </c>
      <c r="BK41" s="77">
        <f>PuntuacionZ!BK41*Pesos!$H42</f>
        <v>0</v>
      </c>
      <c r="BL41" s="77">
        <f>PuntuacionZ!BL41*Pesos!$H42</f>
        <v>0</v>
      </c>
      <c r="BM41" s="77">
        <f>PuntuacionZ!BM41*Pesos!$H42</f>
        <v>0</v>
      </c>
      <c r="BN41" s="77">
        <f>PuntuacionZ!BN41*Pesos!$H42</f>
        <v>0</v>
      </c>
      <c r="BO41" s="77">
        <f>PuntuacionZ!BO41*Pesos!$H42</f>
        <v>0</v>
      </c>
      <c r="BP41" s="77">
        <f>PuntuacionZ!BP41*Pesos!$H42</f>
        <v>0</v>
      </c>
      <c r="BQ41" s="77">
        <f>PuntuacionZ!BQ41*Pesos!$H42</f>
        <v>0</v>
      </c>
      <c r="BR41" s="77">
        <f>PuntuacionZ!BR41*Pesos!$H42</f>
        <v>0</v>
      </c>
      <c r="BS41" s="77">
        <f>PuntuacionZ!BS41*Pesos!$H42</f>
        <v>0</v>
      </c>
      <c r="BT41" s="77">
        <f>PuntuacionZ!BT41*Pesos!$H42</f>
        <v>0</v>
      </c>
      <c r="BU41" s="77">
        <f>PuntuacionZ!BU41*Pesos!$H42</f>
        <v>0</v>
      </c>
      <c r="BV41" s="77">
        <f>PuntuacionZ!BV41*Pesos!$H42</f>
        <v>0</v>
      </c>
      <c r="BW41" s="77">
        <f>PuntuacionZ!BW41*Pesos!$H42</f>
        <v>0</v>
      </c>
      <c r="BX41" s="77">
        <f>PuntuacionZ!BX41*Pesos!$H42</f>
        <v>0</v>
      </c>
      <c r="BY41" s="77">
        <f>PuntuacionZ!BY41*Pesos!$H42</f>
        <v>0</v>
      </c>
      <c r="BZ41" s="77">
        <f>PuntuacionZ!BZ41*Pesos!$H42</f>
        <v>0</v>
      </c>
      <c r="CA41" s="77">
        <f>PuntuacionZ!CA41*Pesos!$H42</f>
        <v>0</v>
      </c>
      <c r="CB41" s="77">
        <f>PuntuacionZ!CB41*Pesos!$H42</f>
        <v>0</v>
      </c>
      <c r="CE41" s="87">
        <f>100*BI$48/$D$52</f>
        <v>13.627715298886542</v>
      </c>
      <c r="CF41" s="88" t="str">
        <f>ListadoUniversidades!$C$62</f>
        <v>UPCT</v>
      </c>
      <c r="CG41" s="101"/>
    </row>
    <row r="42" spans="2:85" ht="12.75">
      <c r="B42" s="90">
        <f>Pesos!B43</f>
        <v>0</v>
      </c>
      <c r="C42" s="91" t="str">
        <f>Pesos!C43</f>
        <v>Presencial o a distancia</v>
      </c>
      <c r="D42" s="92" t="str">
        <f>Pesos!D43</f>
        <v>¿Las clases se hacen de forma presencial o sólo a distancia? (1=presencial, 2=a distancia)</v>
      </c>
      <c r="E42" s="77">
        <f>PuntuacionZ!E42*Pesos!$H43</f>
        <v>0</v>
      </c>
      <c r="F42" s="77">
        <f>PuntuacionZ!F42*Pesos!$H43</f>
        <v>0</v>
      </c>
      <c r="G42" s="77">
        <f>PuntuacionZ!G42*Pesos!$H43</f>
        <v>0</v>
      </c>
      <c r="H42" s="77">
        <f>PuntuacionZ!H42*Pesos!$H43</f>
        <v>0</v>
      </c>
      <c r="I42" s="77">
        <f>PuntuacionZ!I42*Pesos!$H43</f>
        <v>0</v>
      </c>
      <c r="J42" s="77">
        <f>PuntuacionZ!J42*Pesos!$H43</f>
        <v>0</v>
      </c>
      <c r="K42" s="77">
        <f>PuntuacionZ!K42*Pesos!$H43</f>
        <v>0</v>
      </c>
      <c r="L42" s="77">
        <f>PuntuacionZ!L42*Pesos!$H43</f>
        <v>0</v>
      </c>
      <c r="M42" s="77">
        <f>PuntuacionZ!M42*Pesos!$H43</f>
        <v>0</v>
      </c>
      <c r="N42" s="77">
        <f>PuntuacionZ!N42*Pesos!$H43</f>
        <v>0</v>
      </c>
      <c r="O42" s="77">
        <f>PuntuacionZ!O42*Pesos!$H43</f>
        <v>0</v>
      </c>
      <c r="P42" s="77">
        <f>PuntuacionZ!P42*Pesos!$H43</f>
        <v>0</v>
      </c>
      <c r="Q42" s="77">
        <f>PuntuacionZ!Q42*Pesos!$H43</f>
        <v>0</v>
      </c>
      <c r="R42" s="77">
        <f>PuntuacionZ!R42*Pesos!$H43</f>
        <v>0</v>
      </c>
      <c r="S42" s="77">
        <f>PuntuacionZ!S42*Pesos!$H43</f>
        <v>0</v>
      </c>
      <c r="T42" s="77">
        <f>PuntuacionZ!T42*Pesos!$H43</f>
        <v>0</v>
      </c>
      <c r="U42" s="77">
        <f>PuntuacionZ!U42*Pesos!$H43</f>
        <v>0</v>
      </c>
      <c r="V42" s="77">
        <f>PuntuacionZ!V42*Pesos!$H43</f>
        <v>0</v>
      </c>
      <c r="W42" s="77">
        <f>PuntuacionZ!W42*Pesos!$H43</f>
        <v>0</v>
      </c>
      <c r="X42" s="77">
        <f>PuntuacionZ!X42*Pesos!$H43</f>
        <v>0</v>
      </c>
      <c r="Y42" s="77">
        <f>PuntuacionZ!Y42*Pesos!$H43</f>
        <v>0</v>
      </c>
      <c r="Z42" s="77">
        <f>PuntuacionZ!Z42*Pesos!$H43</f>
        <v>0</v>
      </c>
      <c r="AA42" s="77">
        <f>PuntuacionZ!AA42*Pesos!$H43</f>
        <v>0</v>
      </c>
      <c r="AB42" s="77">
        <f>PuntuacionZ!AB42*Pesos!$H43</f>
        <v>0</v>
      </c>
      <c r="AC42" s="77">
        <f>PuntuacionZ!AC42*Pesos!$H43</f>
        <v>0</v>
      </c>
      <c r="AD42" s="77">
        <f>PuntuacionZ!AD42*Pesos!$H43</f>
        <v>0</v>
      </c>
      <c r="AE42" s="77">
        <f>PuntuacionZ!AE42*Pesos!$H43</f>
        <v>0</v>
      </c>
      <c r="AF42" s="77">
        <f>PuntuacionZ!AF42*Pesos!$H43</f>
        <v>0</v>
      </c>
      <c r="AG42" s="77">
        <f>PuntuacionZ!AG42*Pesos!$H43</f>
        <v>0</v>
      </c>
      <c r="AH42" s="77">
        <f>PuntuacionZ!AH42*Pesos!$H43</f>
        <v>0</v>
      </c>
      <c r="AI42" s="77">
        <f>PuntuacionZ!AI42*Pesos!$H43</f>
        <v>0</v>
      </c>
      <c r="AJ42" s="77">
        <f>PuntuacionZ!AJ42*Pesos!$H43</f>
        <v>0</v>
      </c>
      <c r="AK42" s="77">
        <f>PuntuacionZ!AK42*Pesos!$H43</f>
        <v>0</v>
      </c>
      <c r="AL42" s="77">
        <f>PuntuacionZ!AL42*Pesos!$H43</f>
        <v>0</v>
      </c>
      <c r="AM42" s="77">
        <f>PuntuacionZ!AM42*Pesos!$H43</f>
        <v>0</v>
      </c>
      <c r="AN42" s="77">
        <f>PuntuacionZ!AN42*Pesos!$H43</f>
        <v>0</v>
      </c>
      <c r="AO42" s="77">
        <f>PuntuacionZ!AO42*Pesos!$H43</f>
        <v>0</v>
      </c>
      <c r="AP42" s="77">
        <f>PuntuacionZ!AP42*Pesos!$H43</f>
        <v>0</v>
      </c>
      <c r="AQ42" s="77">
        <f>PuntuacionZ!AQ42*Pesos!$H43</f>
        <v>0</v>
      </c>
      <c r="AR42" s="77">
        <f>PuntuacionZ!AR42*Pesos!$H43</f>
        <v>0</v>
      </c>
      <c r="AS42" s="77">
        <f>PuntuacionZ!AS42*Pesos!$H43</f>
        <v>0</v>
      </c>
      <c r="AT42" s="77">
        <f>PuntuacionZ!AT42*Pesos!$H43</f>
        <v>0</v>
      </c>
      <c r="AU42" s="77">
        <f>PuntuacionZ!AU42*Pesos!$H43</f>
        <v>0</v>
      </c>
      <c r="AV42" s="77">
        <f>PuntuacionZ!AV42*Pesos!$H43</f>
        <v>0</v>
      </c>
      <c r="AW42" s="77">
        <f>PuntuacionZ!AW42*Pesos!$H43</f>
        <v>0</v>
      </c>
      <c r="AX42" s="77">
        <f>PuntuacionZ!AX42*Pesos!$H43</f>
        <v>0</v>
      </c>
      <c r="AY42" s="77">
        <f>PuntuacionZ!AY42*Pesos!$H43</f>
        <v>0</v>
      </c>
      <c r="AZ42" s="77">
        <f>PuntuacionZ!AZ42*Pesos!$H43</f>
        <v>0</v>
      </c>
      <c r="BA42" s="77">
        <f>PuntuacionZ!BA42*Pesos!$H43</f>
        <v>0</v>
      </c>
      <c r="BB42" s="77">
        <f>PuntuacionZ!BB42*Pesos!$H43</f>
        <v>0</v>
      </c>
      <c r="BC42" s="77">
        <f>PuntuacionZ!BC42*Pesos!$H43</f>
        <v>0</v>
      </c>
      <c r="BD42" s="77">
        <f>PuntuacionZ!BD42*Pesos!$H43</f>
        <v>0</v>
      </c>
      <c r="BE42" s="77">
        <f>PuntuacionZ!BE42*Pesos!$H43</f>
        <v>0</v>
      </c>
      <c r="BF42" s="77">
        <f>PuntuacionZ!BF42*Pesos!$H43</f>
        <v>0</v>
      </c>
      <c r="BG42" s="77">
        <f>PuntuacionZ!BG42*Pesos!$H43</f>
        <v>0</v>
      </c>
      <c r="BH42" s="77">
        <f>PuntuacionZ!BH42*Pesos!$H43</f>
        <v>0</v>
      </c>
      <c r="BI42" s="77">
        <f>PuntuacionZ!BI42*Pesos!$H43</f>
        <v>0</v>
      </c>
      <c r="BJ42" s="77">
        <f>PuntuacionZ!BJ42*Pesos!$H43</f>
        <v>0</v>
      </c>
      <c r="BK42" s="77">
        <f>PuntuacionZ!BK42*Pesos!$H43</f>
        <v>0</v>
      </c>
      <c r="BL42" s="77">
        <f>PuntuacionZ!BL42*Pesos!$H43</f>
        <v>0</v>
      </c>
      <c r="BM42" s="77">
        <f>PuntuacionZ!BM42*Pesos!$H43</f>
        <v>0</v>
      </c>
      <c r="BN42" s="77">
        <f>PuntuacionZ!BN42*Pesos!$H43</f>
        <v>0</v>
      </c>
      <c r="BO42" s="77">
        <f>PuntuacionZ!BO42*Pesos!$H43</f>
        <v>0</v>
      </c>
      <c r="BP42" s="77">
        <f>PuntuacionZ!BP42*Pesos!$H43</f>
        <v>0</v>
      </c>
      <c r="BQ42" s="77">
        <f>PuntuacionZ!BQ42*Pesos!$H43</f>
        <v>0</v>
      </c>
      <c r="BR42" s="77">
        <f>PuntuacionZ!BR42*Pesos!$H43</f>
        <v>0</v>
      </c>
      <c r="BS42" s="77">
        <f>PuntuacionZ!BS42*Pesos!$H43</f>
        <v>0</v>
      </c>
      <c r="BT42" s="77">
        <f>PuntuacionZ!BT42*Pesos!$H43</f>
        <v>0</v>
      </c>
      <c r="BU42" s="77">
        <f>PuntuacionZ!BU42*Pesos!$H43</f>
        <v>0</v>
      </c>
      <c r="BV42" s="77">
        <f>PuntuacionZ!BV42*Pesos!$H43</f>
        <v>0</v>
      </c>
      <c r="BW42" s="77">
        <f>PuntuacionZ!BW42*Pesos!$H43</f>
        <v>0</v>
      </c>
      <c r="BX42" s="77">
        <f>PuntuacionZ!BX42*Pesos!$H43</f>
        <v>0</v>
      </c>
      <c r="BY42" s="77">
        <f>PuntuacionZ!BY42*Pesos!$H43</f>
        <v>0</v>
      </c>
      <c r="BZ42" s="77">
        <f>PuntuacionZ!BZ42*Pesos!$H43</f>
        <v>0</v>
      </c>
      <c r="CA42" s="77">
        <f>PuntuacionZ!CA42*Pesos!$H43</f>
        <v>0</v>
      </c>
      <c r="CB42" s="77">
        <f>PuntuacionZ!CB42*Pesos!$H43</f>
        <v>0</v>
      </c>
      <c r="CE42" s="87">
        <f>100*AD$48/$D$52</f>
        <v>12.87115136158774</v>
      </c>
      <c r="CF42" s="88" t="str">
        <f>ListadoUniversidades!$C$31</f>
        <v>UDL</v>
      </c>
      <c r="CG42" s="101"/>
    </row>
    <row r="43" spans="2:85" ht="12.75">
      <c r="B43" s="94">
        <f>Pesos!B44</f>
        <v>0</v>
      </c>
      <c r="C43" s="95" t="str">
        <f>Pesos!C44</f>
        <v>Plan institucional sobre software libre</v>
      </c>
      <c r="D43" s="96" t="str">
        <f>Pesos!D44</f>
        <v>¿Existe un plan institucional para el desarrollo o promoción del software libre?</v>
      </c>
      <c r="E43" s="77">
        <f>PuntuacionZ!E43*Pesos!$H44</f>
        <v>0</v>
      </c>
      <c r="F43" s="77">
        <f>PuntuacionZ!F43*Pesos!$H44</f>
        <v>0</v>
      </c>
      <c r="G43" s="77">
        <f>PuntuacionZ!G43*Pesos!$H44</f>
        <v>0</v>
      </c>
      <c r="H43" s="77">
        <f>PuntuacionZ!H43*Pesos!$H44</f>
        <v>0</v>
      </c>
      <c r="I43" s="77">
        <f>PuntuacionZ!I43*Pesos!$H44</f>
        <v>0</v>
      </c>
      <c r="J43" s="77">
        <f>PuntuacionZ!J43*Pesos!$H44</f>
        <v>0</v>
      </c>
      <c r="K43" s="77">
        <f>PuntuacionZ!K43*Pesos!$H44</f>
        <v>0</v>
      </c>
      <c r="L43" s="77">
        <f>PuntuacionZ!L43*Pesos!$H44</f>
        <v>0</v>
      </c>
      <c r="M43" s="77">
        <f>PuntuacionZ!M43*Pesos!$H44</f>
        <v>0</v>
      </c>
      <c r="N43" s="77">
        <f>PuntuacionZ!N43*Pesos!$H44</f>
        <v>0</v>
      </c>
      <c r="O43" s="77">
        <f>PuntuacionZ!O43*Pesos!$H44</f>
        <v>4.482908909781457</v>
      </c>
      <c r="P43" s="77">
        <f>PuntuacionZ!P43*Pesos!$H44</f>
        <v>4.482908909781457</v>
      </c>
      <c r="Q43" s="77">
        <f>PuntuacionZ!Q43*Pesos!$H44</f>
        <v>0</v>
      </c>
      <c r="R43" s="77">
        <f>PuntuacionZ!R43*Pesos!$H44</f>
        <v>0</v>
      </c>
      <c r="S43" s="77">
        <f>PuntuacionZ!S43*Pesos!$H44</f>
        <v>0</v>
      </c>
      <c r="T43" s="77">
        <f>PuntuacionZ!T43*Pesos!$H44</f>
        <v>0</v>
      </c>
      <c r="U43" s="77">
        <f>PuntuacionZ!U43*Pesos!$H44</f>
        <v>0</v>
      </c>
      <c r="V43" s="77">
        <f>PuntuacionZ!V43*Pesos!$H44</f>
        <v>0</v>
      </c>
      <c r="W43" s="77">
        <f>PuntuacionZ!W43*Pesos!$H44</f>
        <v>0</v>
      </c>
      <c r="X43" s="77">
        <f>PuntuacionZ!X43*Pesos!$H44</f>
        <v>0</v>
      </c>
      <c r="Y43" s="77">
        <f>PuntuacionZ!Y43*Pesos!$H44</f>
        <v>0</v>
      </c>
      <c r="Z43" s="77">
        <f>PuntuacionZ!Z43*Pesos!$H44</f>
        <v>0</v>
      </c>
      <c r="AA43" s="77">
        <f>PuntuacionZ!AA43*Pesos!$H44</f>
        <v>0</v>
      </c>
      <c r="AB43" s="77">
        <f>PuntuacionZ!AB43*Pesos!$H44</f>
        <v>0</v>
      </c>
      <c r="AC43" s="77">
        <f>PuntuacionZ!AC43*Pesos!$H44</f>
        <v>4.482908909781457</v>
      </c>
      <c r="AD43" s="77">
        <f>PuntuacionZ!AD43*Pesos!$H44</f>
        <v>0</v>
      </c>
      <c r="AE43" s="77">
        <f>PuntuacionZ!AE43*Pesos!$H44</f>
        <v>4.482908909781457</v>
      </c>
      <c r="AF43" s="77">
        <f>PuntuacionZ!AF43*Pesos!$H44</f>
        <v>0</v>
      </c>
      <c r="AG43" s="77">
        <f>PuntuacionZ!AG43*Pesos!$H44</f>
        <v>0</v>
      </c>
      <c r="AH43" s="77">
        <f>PuntuacionZ!AH43*Pesos!$H44</f>
        <v>0</v>
      </c>
      <c r="AI43" s="77">
        <f>PuntuacionZ!AI43*Pesos!$H44</f>
        <v>0</v>
      </c>
      <c r="AJ43" s="77">
        <f>PuntuacionZ!AJ43*Pesos!$H44</f>
        <v>0</v>
      </c>
      <c r="AK43" s="77">
        <f>PuntuacionZ!AK43*Pesos!$H44</f>
        <v>0</v>
      </c>
      <c r="AL43" s="77">
        <f>PuntuacionZ!AL43*Pesos!$H44</f>
        <v>0</v>
      </c>
      <c r="AM43" s="77">
        <f>PuntuacionZ!AM43*Pesos!$H44</f>
        <v>0</v>
      </c>
      <c r="AN43" s="77">
        <f>PuntuacionZ!AN43*Pesos!$H44</f>
        <v>0</v>
      </c>
      <c r="AO43" s="77">
        <f>PuntuacionZ!AO43*Pesos!$H44</f>
        <v>0</v>
      </c>
      <c r="AP43" s="77">
        <f>PuntuacionZ!AP43*Pesos!$H44</f>
        <v>0</v>
      </c>
      <c r="AQ43" s="77">
        <f>PuntuacionZ!AQ43*Pesos!$H44</f>
        <v>0</v>
      </c>
      <c r="AR43" s="77">
        <f>PuntuacionZ!AR43*Pesos!$H44</f>
        <v>4.482908909781457</v>
      </c>
      <c r="AS43" s="77">
        <f>PuntuacionZ!AS43*Pesos!$H44</f>
        <v>4.482908909781457</v>
      </c>
      <c r="AT43" s="77">
        <f>PuntuacionZ!AT43*Pesos!$H44</f>
        <v>0</v>
      </c>
      <c r="AU43" s="77">
        <f>PuntuacionZ!AU43*Pesos!$H44</f>
        <v>0</v>
      </c>
      <c r="AV43" s="77">
        <f>PuntuacionZ!AV43*Pesos!$H44</f>
        <v>0</v>
      </c>
      <c r="AW43" s="77">
        <f>PuntuacionZ!AW43*Pesos!$H44</f>
        <v>0</v>
      </c>
      <c r="AX43" s="77">
        <f>PuntuacionZ!AX43*Pesos!$H44</f>
        <v>0</v>
      </c>
      <c r="AY43" s="77">
        <f>PuntuacionZ!AY43*Pesos!$H44</f>
        <v>0</v>
      </c>
      <c r="AZ43" s="77">
        <f>PuntuacionZ!AZ43*Pesos!$H44</f>
        <v>0</v>
      </c>
      <c r="BA43" s="77">
        <f>PuntuacionZ!BA43*Pesos!$H44</f>
        <v>0</v>
      </c>
      <c r="BB43" s="77">
        <f>PuntuacionZ!BB43*Pesos!$H44</f>
        <v>0</v>
      </c>
      <c r="BC43" s="77">
        <f>PuntuacionZ!BC43*Pesos!$H44</f>
        <v>0</v>
      </c>
      <c r="BD43" s="77">
        <f>PuntuacionZ!BD43*Pesos!$H44</f>
        <v>0</v>
      </c>
      <c r="BE43" s="77">
        <f>PuntuacionZ!BE43*Pesos!$H44</f>
        <v>0</v>
      </c>
      <c r="BF43" s="77">
        <f>PuntuacionZ!BF43*Pesos!$H44</f>
        <v>0</v>
      </c>
      <c r="BG43" s="77">
        <f>PuntuacionZ!BG43*Pesos!$H44</f>
        <v>0</v>
      </c>
      <c r="BH43" s="77">
        <f>PuntuacionZ!BH43*Pesos!$H44</f>
        <v>0</v>
      </c>
      <c r="BI43" s="77">
        <f>PuntuacionZ!BI43*Pesos!$H44</f>
        <v>0</v>
      </c>
      <c r="BJ43" s="77">
        <f>PuntuacionZ!BJ43*Pesos!$H44</f>
        <v>0</v>
      </c>
      <c r="BK43" s="77">
        <f>PuntuacionZ!BK43*Pesos!$H44</f>
        <v>0</v>
      </c>
      <c r="BL43" s="77">
        <f>PuntuacionZ!BL43*Pesos!$H44</f>
        <v>0</v>
      </c>
      <c r="BM43" s="77">
        <f>PuntuacionZ!BM43*Pesos!$H44</f>
        <v>0</v>
      </c>
      <c r="BN43" s="77">
        <f>PuntuacionZ!BN43*Pesos!$H44</f>
        <v>0</v>
      </c>
      <c r="BO43" s="77">
        <f>PuntuacionZ!BO43*Pesos!$H44</f>
        <v>0</v>
      </c>
      <c r="BP43" s="77">
        <f>PuntuacionZ!BP43*Pesos!$H44</f>
        <v>0</v>
      </c>
      <c r="BQ43" s="77">
        <f>PuntuacionZ!BQ43*Pesos!$H44</f>
        <v>0</v>
      </c>
      <c r="BR43" s="77">
        <f>PuntuacionZ!BR43*Pesos!$H44</f>
        <v>0</v>
      </c>
      <c r="BS43" s="77">
        <f>PuntuacionZ!BS43*Pesos!$H44</f>
        <v>0</v>
      </c>
      <c r="BT43" s="77">
        <f>PuntuacionZ!BT43*Pesos!$H44</f>
        <v>0</v>
      </c>
      <c r="BU43" s="77">
        <f>PuntuacionZ!BU43*Pesos!$H44</f>
        <v>0</v>
      </c>
      <c r="BV43" s="77">
        <f>PuntuacionZ!BV43*Pesos!$H44</f>
        <v>0</v>
      </c>
      <c r="BW43" s="77">
        <f>PuntuacionZ!BW43*Pesos!$H44</f>
        <v>0</v>
      </c>
      <c r="BX43" s="77">
        <f>PuntuacionZ!BX43*Pesos!$H44</f>
        <v>0</v>
      </c>
      <c r="BY43" s="77">
        <f>PuntuacionZ!BY43*Pesos!$H44</f>
        <v>0</v>
      </c>
      <c r="BZ43" s="77">
        <f>PuntuacionZ!BZ43*Pesos!$H44</f>
        <v>0</v>
      </c>
      <c r="CA43" s="77">
        <f>PuntuacionZ!CA43*Pesos!$H44</f>
        <v>0</v>
      </c>
      <c r="CB43" s="77">
        <f>PuntuacionZ!CB43*Pesos!$H44</f>
        <v>0</v>
      </c>
      <c r="CE43" s="87">
        <f>100*AT$48/$D$52</f>
        <v>12.07006928421289</v>
      </c>
      <c r="CF43" s="88" t="str">
        <f>ListadoUniversidades!$C$47</f>
        <v>UMA</v>
      </c>
      <c r="CG43" s="101"/>
    </row>
    <row r="44" spans="83:85" ht="12.75">
      <c r="CE44" s="87">
        <f>100*BE$48/$D$52</f>
        <v>11.491705679159246</v>
      </c>
      <c r="CF44" s="88" t="str">
        <f>ListadoUniversidades!$C$58</f>
        <v>UNIOVI</v>
      </c>
      <c r="CG44" s="101"/>
    </row>
    <row r="45" spans="4:85" ht="12.75">
      <c r="D45" s="102" t="s">
        <v>392</v>
      </c>
      <c r="E45" s="12">
        <f>SUM(E7:E43)</f>
        <v>1.5857839854851346</v>
      </c>
      <c r="F45" s="12">
        <f>SUM(F7:F43)</f>
        <v>33.40176744171052</v>
      </c>
      <c r="G45" s="12">
        <f>SUM(G7:G43)</f>
        <v>4.577093859243981</v>
      </c>
      <c r="H45" s="12">
        <f>SUM(H7:H43)</f>
        <v>2.2874037734663935</v>
      </c>
      <c r="I45" s="12">
        <f>SUM(I7:I43)</f>
        <v>21.99530304175829</v>
      </c>
      <c r="J45" s="12">
        <f>SUM(J7:J43)</f>
        <v>-9.418159196071397</v>
      </c>
      <c r="K45" s="12">
        <f>SUM(K7:K43)</f>
        <v>-9.418159196071397</v>
      </c>
      <c r="L45" s="12">
        <f>SUM(L7:L43)</f>
        <v>20.526492966089226</v>
      </c>
      <c r="M45" s="12">
        <f>SUM(M7:M43)</f>
        <v>-4.93525028628994</v>
      </c>
      <c r="N45" s="12">
        <f>SUM(N7:N43)</f>
        <v>13.85381371257158</v>
      </c>
      <c r="O45" s="12">
        <f>SUM(O7:O43)</f>
        <v>29.082082314686787</v>
      </c>
      <c r="P45" s="12">
        <f>SUM(P7:P43)</f>
        <v>66.10788895885369</v>
      </c>
      <c r="Q45" s="12">
        <f>SUM(Q7:Q43)</f>
        <v>-9.418159196071397</v>
      </c>
      <c r="R45" s="12">
        <f>SUM(R7:R43)</f>
        <v>-9.418159196071397</v>
      </c>
      <c r="S45" s="12">
        <f>SUM(S7:S43)</f>
        <v>-4.935250286289941</v>
      </c>
      <c r="T45" s="12">
        <f>SUM(T7:T43)</f>
        <v>-10.819068230378102</v>
      </c>
      <c r="U45" s="12">
        <f>SUM(U7:U43)</f>
        <v>-8.671007711107817</v>
      </c>
      <c r="V45" s="12">
        <f>SUM(V7:V43)</f>
        <v>10.651764949732375</v>
      </c>
      <c r="W45" s="12">
        <f>SUM(W7:W43)</f>
        <v>31.762482562283758</v>
      </c>
      <c r="X45" s="12">
        <f>SUM(X7:X43)</f>
        <v>23.01551276181217</v>
      </c>
      <c r="Y45" s="12">
        <f>SUM(Y7:Y43)</f>
        <v>-0.8259171189902658</v>
      </c>
      <c r="Z45" s="12">
        <f>SUM(Z7:Z43)</f>
        <v>28.703026887222663</v>
      </c>
      <c r="AA45" s="12">
        <f>SUM(AA7:AA43)</f>
        <v>30.080710324719522</v>
      </c>
      <c r="AB45" s="12">
        <f>SUM(AB7:AB43)</f>
        <v>4.310749340134318</v>
      </c>
      <c r="AC45" s="12">
        <f>SUM(AC7:AC43)</f>
        <v>-0.8259171189902668</v>
      </c>
      <c r="AD45" s="12">
        <f>SUM(AD7:AD43)</f>
        <v>7.912881123040065</v>
      </c>
      <c r="AE45" s="12">
        <f>SUM(AE7:AE43)</f>
        <v>42.969742196567466</v>
      </c>
      <c r="AF45" s="12">
        <f>SUM(AF7:AF43)</f>
        <v>3.656991790791193</v>
      </c>
      <c r="AG45" s="12">
        <f>SUM(AG7:AG43)</f>
        <v>-8.297431968626032</v>
      </c>
      <c r="AH45" s="12">
        <f>SUM(AH7:AH43)</f>
        <v>19.846671692814724</v>
      </c>
      <c r="AI45" s="12">
        <f>SUM(AI7:AI43)</f>
        <v>-7.248630856702997</v>
      </c>
      <c r="AJ45" s="12">
        <f>SUM(AJ7:AJ43)</f>
        <v>147.991772043858</v>
      </c>
      <c r="AK45" s="12">
        <f>SUM(AK7:AK43)</f>
        <v>21.371725230445172</v>
      </c>
      <c r="AL45" s="12">
        <f>SUM(AL7:AL43)</f>
        <v>5.618264438820579</v>
      </c>
      <c r="AM45" s="12">
        <f>SUM(AM7:AM43)</f>
        <v>-7.830462290523794</v>
      </c>
      <c r="AN45" s="12">
        <f>SUM(AN7:AN43)</f>
        <v>-4.935250286289941</v>
      </c>
      <c r="AO45" s="12">
        <f>SUM(AO7:AO43)</f>
        <v>-4.93525028628994</v>
      </c>
      <c r="AP45" s="12">
        <f>SUM(AP7:AP43)</f>
        <v>17.129375049815884</v>
      </c>
      <c r="AQ45" s="12">
        <f>SUM(AQ7:AQ43)</f>
        <v>16.454664904696976</v>
      </c>
      <c r="AR45" s="12">
        <f>SUM(AR7:AR43)</f>
        <v>132.3468567328821</v>
      </c>
      <c r="AS45" s="12">
        <f>SUM(AS7:AS43)</f>
        <v>63.892691795237745</v>
      </c>
      <c r="AT45" s="12">
        <f>SUM(AT7:AT43)</f>
        <v>6.62496454100294</v>
      </c>
      <c r="AU45" s="12">
        <f>SUM(AU7:AU43)</f>
        <v>-0.8259171189902658</v>
      </c>
      <c r="AV45" s="12">
        <f>SUM(AV7:AV43)</f>
        <v>26.25487421307211</v>
      </c>
      <c r="AW45" s="12">
        <f>SUM(AW7:AW43)</f>
        <v>-8.297431968626032</v>
      </c>
      <c r="AX45" s="12">
        <f>SUM(AX7:AX43)</f>
        <v>0.22288399293276862</v>
      </c>
      <c r="AY45" s="12">
        <f>SUM(AY7:AY43)</f>
        <v>-4.93525028628994</v>
      </c>
      <c r="AZ45" s="12">
        <f>SUM(AZ7:AZ43)</f>
        <v>-0.45234137650848183</v>
      </c>
      <c r="BA45" s="12">
        <f>SUM(BA7:BA43)</f>
        <v>42.09737279115387</v>
      </c>
      <c r="BB45" s="12">
        <f>SUM(BB7:BB43)</f>
        <v>3.190022112688953</v>
      </c>
      <c r="BC45" s="12">
        <f>SUM(BC7:BC43)</f>
        <v>4.705792902714227</v>
      </c>
      <c r="BD45" s="12">
        <f>SUM(BD7:BD43)</f>
        <v>-12.780340878407488</v>
      </c>
      <c r="BE45" s="12">
        <f>SUM(BE7:BE43)</f>
        <v>5.695117152784808</v>
      </c>
      <c r="BF45" s="12">
        <f>SUM(BF7:BF43)</f>
        <v>22.883801152051856</v>
      </c>
      <c r="BG45" s="12">
        <f>SUM(BG7:BG43)</f>
        <v>48.90825027468293</v>
      </c>
      <c r="BH45" s="12">
        <f>SUM(BH7:BH43)</f>
        <v>0.441366273404298</v>
      </c>
      <c r="BI45" s="12">
        <f>SUM(BI7:BI43)</f>
        <v>9.129224950643232</v>
      </c>
      <c r="BJ45" s="12">
        <f>SUM(BJ7:BJ43)</f>
        <v>4.418088440624905</v>
      </c>
      <c r="BK45" s="12">
        <f>SUM(BK7:BK43)</f>
        <v>14.43391539481514</v>
      </c>
      <c r="BL45" s="12">
        <f>SUM(BL7:BL43)</f>
        <v>0.5369828735621027</v>
      </c>
      <c r="BM45" s="12">
        <f>SUM(BM7:BM43)</f>
        <v>0.16340713108031657</v>
      </c>
      <c r="BN45" s="12">
        <f>SUM(BN7:BN43)</f>
        <v>-4.93525028628994</v>
      </c>
      <c r="BO45" s="12">
        <f>SUM(BO7:BO43)</f>
        <v>10.998599574252427</v>
      </c>
      <c r="BP45" s="12">
        <f>SUM(BP7:BP43)</f>
        <v>12.36270758950908</v>
      </c>
      <c r="BQ45" s="12">
        <f>SUM(BQ7:BQ43)</f>
        <v>-0.8259171189902658</v>
      </c>
      <c r="BR45" s="12">
        <f>SUM(BR7:BR43)</f>
        <v>-0.8259171189902658</v>
      </c>
      <c r="BS45" s="12">
        <f>SUM(BS7:BS43)</f>
        <v>80.11196472750223</v>
      </c>
      <c r="BT45" s="12">
        <f>SUM(BT7:BT43)</f>
        <v>35.91719330615989</v>
      </c>
      <c r="BU45" s="12">
        <f>SUM(BU7:BU43)</f>
        <v>21.813595921398086</v>
      </c>
      <c r="BV45" s="12">
        <f>SUM(BV7:BV43)</f>
        <v>16.897695848431322</v>
      </c>
      <c r="BW45" s="12">
        <f>SUM(BW7:BW43)</f>
        <v>19.81903114885533</v>
      </c>
      <c r="BX45" s="12">
        <f>SUM(BX7:BX43)</f>
        <v>28.71410379001175</v>
      </c>
      <c r="BY45" s="12">
        <f>SUM(BY7:BY43)</f>
        <v>55.155865266180946</v>
      </c>
      <c r="BZ45" s="12">
        <f>SUM(BZ7:BZ43)</f>
        <v>-9.418159196071397</v>
      </c>
      <c r="CA45" s="12">
        <f>SUM(CA7:CA43)</f>
        <v>-5.308826028771724</v>
      </c>
      <c r="CB45" s="12">
        <f>SUM(CB7:CB43)</f>
        <v>137.51412821812448</v>
      </c>
      <c r="CE45" s="87">
        <f>100*AL$48/$D$52</f>
        <v>11.443903412604854</v>
      </c>
      <c r="CF45" s="88" t="str">
        <f>ListadoUniversidades!$C$39</f>
        <v>UIB</v>
      </c>
      <c r="CG45" s="101"/>
    </row>
    <row r="46" spans="4:85" ht="12.75">
      <c r="D46" s="102" t="s">
        <v>393</v>
      </c>
      <c r="CE46" s="87">
        <f>100*BC$48/$D$52</f>
        <v>10.87634756008736</v>
      </c>
      <c r="CF46" s="88" t="str">
        <f>ListadoUniversidades!$C$56</f>
        <v>UNILEON</v>
      </c>
      <c r="CG46" s="101"/>
    </row>
    <row r="47" spans="4:85" ht="12.75">
      <c r="D47" s="102" t="s">
        <v>394</v>
      </c>
      <c r="CE47" s="87">
        <f>100*G$48/$D$52</f>
        <v>10.796296958567634</v>
      </c>
      <c r="CF47" s="88" t="str">
        <f>ListadoUniversidades!$C$8</f>
        <v>UAH</v>
      </c>
      <c r="CG47" s="101"/>
    </row>
    <row r="48" spans="4:85" ht="12.75">
      <c r="D48" s="83" t="s">
        <v>395</v>
      </c>
      <c r="E48" s="12">
        <f>E45-$D$49</f>
        <v>14.366124863892622</v>
      </c>
      <c r="F48" s="12">
        <f>F45-$D$49</f>
        <v>46.182108320118004</v>
      </c>
      <c r="G48" s="12">
        <f>G45-$D$49</f>
        <v>17.35743473765147</v>
      </c>
      <c r="H48" s="12">
        <f>H45-$D$49</f>
        <v>15.06774465187388</v>
      </c>
      <c r="I48" s="12">
        <f>I45-$D$49</f>
        <v>34.77564392016578</v>
      </c>
      <c r="J48" s="12">
        <f>J45-$D$49</f>
        <v>3.3621816823360913</v>
      </c>
      <c r="K48" s="12">
        <f>K45-$D$49</f>
        <v>3.3621816823360913</v>
      </c>
      <c r="L48" s="12">
        <f>L45-$D$49</f>
        <v>33.306833844496715</v>
      </c>
      <c r="M48" s="12">
        <f>M45-$D$49</f>
        <v>7.845090592117548</v>
      </c>
      <c r="N48" s="12">
        <f>N45-$D$49</f>
        <v>26.634154590979065</v>
      </c>
      <c r="O48" s="12">
        <f>O45-$D$49</f>
        <v>41.86242319309427</v>
      </c>
      <c r="P48" s="12">
        <f>P45-$D$49</f>
        <v>78.88822983726118</v>
      </c>
      <c r="Q48" s="12">
        <f>Q45-$D$49</f>
        <v>3.3621816823360913</v>
      </c>
      <c r="R48" s="12">
        <f>R45-$D$49</f>
        <v>3.3621816823360913</v>
      </c>
      <c r="S48" s="12">
        <f>S45-$D$49</f>
        <v>7.845090592117547</v>
      </c>
      <c r="T48" s="12">
        <f>T45-$D$49</f>
        <v>1.9612726480293858</v>
      </c>
      <c r="U48" s="12">
        <f>U45-$D$49</f>
        <v>4.1093331672996705</v>
      </c>
      <c r="V48" s="12">
        <f>V45-$D$49</f>
        <v>23.43210582813986</v>
      </c>
      <c r="W48" s="12">
        <f>W45-$D$49</f>
        <v>44.542823440691244</v>
      </c>
      <c r="X48" s="12">
        <f>X45-$D$49</f>
        <v>35.79585364021966</v>
      </c>
      <c r="Y48" s="12">
        <f>Y45-$D$49</f>
        <v>11.954423759417223</v>
      </c>
      <c r="Z48" s="12">
        <f>Z45-$D$49</f>
        <v>41.48336776563015</v>
      </c>
      <c r="AA48" s="12">
        <f>AA45-$D$49</f>
        <v>42.86105120312701</v>
      </c>
      <c r="AB48" s="12">
        <f>AB45-$D$49</f>
        <v>17.091090218541808</v>
      </c>
      <c r="AC48" s="12">
        <f>AC45-$D$49</f>
        <v>11.954423759417221</v>
      </c>
      <c r="AD48" s="12">
        <f>AD45-$D$49</f>
        <v>20.693222001447552</v>
      </c>
      <c r="AE48" s="12">
        <f>AE45-$D$49</f>
        <v>55.75008307497495</v>
      </c>
      <c r="AF48" s="12">
        <f>AF45-$D$49</f>
        <v>16.437332669198682</v>
      </c>
      <c r="AG48" s="12">
        <f>AG45-$D$49</f>
        <v>4.482908909781456</v>
      </c>
      <c r="AH48" s="12">
        <f>AH45-$D$49</f>
        <v>32.62701257122221</v>
      </c>
      <c r="AI48" s="12">
        <f>AI45-$D$49</f>
        <v>5.531710021704491</v>
      </c>
      <c r="AJ48" s="12">
        <f>AJ45-$D$49</f>
        <v>160.77211292226548</v>
      </c>
      <c r="AK48" s="12">
        <f>AK45-$D$49</f>
        <v>34.15206610885266</v>
      </c>
      <c r="AL48" s="12">
        <f>AL45-$D$49</f>
        <v>18.398605317228068</v>
      </c>
      <c r="AM48" s="12">
        <f>AM45-$D$49</f>
        <v>4.949878587883694</v>
      </c>
      <c r="AN48" s="12">
        <f>AN45-$D$49</f>
        <v>7.845090592117547</v>
      </c>
      <c r="AO48" s="12">
        <f>AO45-$D$49</f>
        <v>7.845090592117548</v>
      </c>
      <c r="AP48" s="12">
        <f>AP45-$D$49</f>
        <v>29.90971592822337</v>
      </c>
      <c r="AQ48" s="12">
        <f>AQ45-$D$49</f>
        <v>29.235005783104462</v>
      </c>
      <c r="AR48" s="12">
        <f>AR45-$D$49</f>
        <v>145.12719761128957</v>
      </c>
      <c r="AS48" s="12">
        <f>AS45-$D$49</f>
        <v>76.67303267364524</v>
      </c>
      <c r="AT48" s="12">
        <f>AT45-$D$49</f>
        <v>19.40530541941043</v>
      </c>
      <c r="AU48" s="12">
        <f>AU45-$D$49</f>
        <v>11.954423759417223</v>
      </c>
      <c r="AV48" s="12">
        <f>AV45-$D$49</f>
        <v>39.0352150914796</v>
      </c>
      <c r="AW48" s="12">
        <f>AW45-$D$49</f>
        <v>4.482908909781456</v>
      </c>
      <c r="AX48" s="12">
        <f>AX45-$D$49</f>
        <v>13.003224871340256</v>
      </c>
      <c r="AY48" s="12">
        <f>AY45-$D$49</f>
        <v>7.845090592117548</v>
      </c>
      <c r="AZ48" s="12">
        <f>AZ45-$D$49</f>
        <v>12.327999501899006</v>
      </c>
      <c r="BA48" s="12">
        <f>BA45-$D$49</f>
        <v>54.87771366956136</v>
      </c>
      <c r="BB48" s="12">
        <f>BB45-$D$49</f>
        <v>15.97036299109644</v>
      </c>
      <c r="BC48" s="12">
        <f>BC45-$D$49</f>
        <v>17.486133781121715</v>
      </c>
      <c r="BD48" s="12">
        <f>BD45-$D$49</f>
        <v>0</v>
      </c>
      <c r="BE48" s="12">
        <f>BE45-$D$49</f>
        <v>18.475458031192296</v>
      </c>
      <c r="BF48" s="12">
        <f>BF45-$D$49</f>
        <v>35.664142030459345</v>
      </c>
      <c r="BG48" s="12">
        <f>BG45-$D$49</f>
        <v>61.688591153090414</v>
      </c>
      <c r="BH48" s="12">
        <f>BH45-$D$49</f>
        <v>13.221707151811787</v>
      </c>
      <c r="BI48" s="12">
        <f>BI45-$D$49</f>
        <v>21.90956582905072</v>
      </c>
      <c r="BJ48" s="12">
        <f>BJ45-$D$49</f>
        <v>17.198429319032392</v>
      </c>
      <c r="BK48" s="12">
        <f>BK45-$D$49</f>
        <v>27.214256273222627</v>
      </c>
      <c r="BL48" s="12">
        <f>BL45-$D$49</f>
        <v>13.31732375196959</v>
      </c>
      <c r="BM48" s="12">
        <f>BM45-$D$49</f>
        <v>12.943748009487804</v>
      </c>
      <c r="BN48" s="12">
        <f>BN45-$D$49</f>
        <v>7.845090592117548</v>
      </c>
      <c r="BO48" s="12">
        <f>BO45-$D$49</f>
        <v>23.778940452659917</v>
      </c>
      <c r="BP48" s="12">
        <f>BP45-$D$49</f>
        <v>25.143048467916568</v>
      </c>
      <c r="BQ48" s="12">
        <f>BQ45-$D$49</f>
        <v>11.954423759417223</v>
      </c>
      <c r="BR48" s="12">
        <f>BR45-$D$49</f>
        <v>11.954423759417223</v>
      </c>
      <c r="BS48" s="12">
        <f>BS45-$D$49</f>
        <v>92.89230560590971</v>
      </c>
      <c r="BT48" s="12">
        <f>BT45-$D$49</f>
        <v>48.697534184567374</v>
      </c>
      <c r="BU48" s="12">
        <f>BU45-$D$49</f>
        <v>34.593936799805576</v>
      </c>
      <c r="BV48" s="12">
        <f>BV45-$D$49</f>
        <v>29.678036726838812</v>
      </c>
      <c r="BW48" s="12">
        <f>BW45-$D$49</f>
        <v>32.59937202726282</v>
      </c>
      <c r="BX48" s="12">
        <f>BX45-$D$49</f>
        <v>41.49444466841924</v>
      </c>
      <c r="BY48" s="12">
        <f>BY45-$D$49</f>
        <v>67.93620614458844</v>
      </c>
      <c r="BZ48" s="12">
        <f>BZ45-$D$49</f>
        <v>3.3621816823360913</v>
      </c>
      <c r="CA48" s="12">
        <f>CA45-$D$49</f>
        <v>7.4715148496357635</v>
      </c>
      <c r="CB48" s="12">
        <f>CB45-$D$49</f>
        <v>150.29446909653197</v>
      </c>
      <c r="CE48" s="87">
        <f>100*BJ$48/$D$52</f>
        <v>10.697395839630449</v>
      </c>
      <c r="CF48" s="88" t="str">
        <f>ListadoUniversidades!$C$63</f>
        <v>UPF</v>
      </c>
      <c r="CG48" s="101"/>
    </row>
    <row r="49" spans="4:85" ht="12.75">
      <c r="D49" s="58">
        <f>MIN(E45:CB45)</f>
        <v>-12.780340878407488</v>
      </c>
      <c r="CE49" s="87">
        <f>100*AB$48/$D$52</f>
        <v>10.630631088866437</v>
      </c>
      <c r="CF49" s="88" t="str">
        <f>ListadoUniversidades!$C$29</f>
        <v>UDG</v>
      </c>
      <c r="CG49" s="101"/>
    </row>
    <row r="50" spans="4:85" ht="12.75">
      <c r="D50" s="102" t="s">
        <v>396</v>
      </c>
      <c r="CE50" s="87">
        <f>100*AF$48/$D$52</f>
        <v>10.22399492699723</v>
      </c>
      <c r="CF50" s="88" t="str">
        <f>ListadoUniversidades!$C$33</f>
        <v>UEM</v>
      </c>
      <c r="CG50" s="101"/>
    </row>
    <row r="51" spans="4:85" ht="12.75">
      <c r="D51" s="83" t="s">
        <v>397</v>
      </c>
      <c r="CE51" s="87">
        <f>100*BB$48/$D$52</f>
        <v>9.933540525662078</v>
      </c>
      <c r="CF51" s="88" t="str">
        <f>ListadoUniversidades!$C$55</f>
        <v>UNIA</v>
      </c>
      <c r="CG51" s="101"/>
    </row>
    <row r="52" spans="4:85" ht="12.75">
      <c r="D52" s="58">
        <f>MAX(E48:CB48)</f>
        <v>160.77211292226548</v>
      </c>
      <c r="CE52" s="87">
        <f>100*H$48/$D$52</f>
        <v>9.37211334602491</v>
      </c>
      <c r="CF52" s="88" t="str">
        <f>ListadoUniversidades!$C$9</f>
        <v>UAL</v>
      </c>
      <c r="CG52" s="101"/>
    </row>
    <row r="53" spans="4:85" ht="12.75">
      <c r="D53" s="103" t="s">
        <v>398</v>
      </c>
      <c r="E53" s="87">
        <f>100*E$48/$D$52</f>
        <v>8.935706947409935</v>
      </c>
      <c r="F53" s="87">
        <f>100*F$48/$D$52</f>
        <v>28.72519834484442</v>
      </c>
      <c r="G53" s="87">
        <f>100*G$48/$D$52</f>
        <v>10.796296958567634</v>
      </c>
      <c r="H53" s="87">
        <f>100*H$48/$D$52</f>
        <v>9.37211334602491</v>
      </c>
      <c r="I53" s="87">
        <f>100*I$48/$D$52</f>
        <v>21.63039552573403</v>
      </c>
      <c r="J53" s="87">
        <f>100*J$48/$D$52</f>
        <v>2.0912716896130683</v>
      </c>
      <c r="K53" s="87">
        <f>100*K$48/$D$52</f>
        <v>2.0912716896130683</v>
      </c>
      <c r="L53" s="87">
        <f>100*L$48/$D$52</f>
        <v>20.716797981376793</v>
      </c>
      <c r="M53" s="87">
        <f>100*M$48/$D$52</f>
        <v>4.879633942430494</v>
      </c>
      <c r="N53" s="87">
        <f>100*N$48/$D$52</f>
        <v>16.566402037557893</v>
      </c>
      <c r="O53" s="87">
        <f>100*O$48/$D$52</f>
        <v>26.038361026787694</v>
      </c>
      <c r="P53" s="87">
        <f>100*P$48/$D$52</f>
        <v>49.068354208546246</v>
      </c>
      <c r="Q53" s="87">
        <f>100*Q$48/$D$52</f>
        <v>2.0912716896130683</v>
      </c>
      <c r="R53" s="87">
        <f>100*R$48/$D$52</f>
        <v>2.0912716896130683</v>
      </c>
      <c r="S53" s="87">
        <f>100*S$48/$D$52</f>
        <v>4.879633942430493</v>
      </c>
      <c r="T53" s="87">
        <f>100*T$48/$D$52</f>
        <v>1.2199084856076228</v>
      </c>
      <c r="U53" s="87">
        <f>100*U$48/$D$52</f>
        <v>2.5559987317493076</v>
      </c>
      <c r="V53" s="87">
        <f>100*V$48/$D$52</f>
        <v>14.574732770645031</v>
      </c>
      <c r="W53" s="87">
        <f>100*W$48/$D$52</f>
        <v>27.705565742130933</v>
      </c>
      <c r="X53" s="87">
        <f>100*X$48/$D$52</f>
        <v>22.264964358294666</v>
      </c>
      <c r="Y53" s="87">
        <f>100*Y$48/$D$52</f>
        <v>7.435632674179804</v>
      </c>
      <c r="Z53" s="87">
        <f>100*Z$48/$D$52</f>
        <v>25.802589150325883</v>
      </c>
      <c r="AA53" s="87">
        <f>100*AA$48/$D$52</f>
        <v>26.6595060698435</v>
      </c>
      <c r="AB53" s="87">
        <f>100*AB$48/$D$52</f>
        <v>10.630631088866437</v>
      </c>
      <c r="AC53" s="87">
        <f>100*AC$48/$D$52</f>
        <v>7.435632674179803</v>
      </c>
      <c r="AD53" s="87">
        <f>100*AD$48/$D$52</f>
        <v>12.87115136158774</v>
      </c>
      <c r="AE53" s="87">
        <f>100*AE$48/$D$52</f>
        <v>34.67646351200879</v>
      </c>
      <c r="AF53" s="87">
        <f>100*AF$48/$D$52</f>
        <v>10.22399492699723</v>
      </c>
      <c r="AG53" s="87">
        <f>100*AG$48/$D$52</f>
        <v>2.7883622528174246</v>
      </c>
      <c r="AH53" s="87">
        <f>100*AH$48/$D$52</f>
        <v>20.293950224438248</v>
      </c>
      <c r="AI53" s="87">
        <f>100*AI$48/$D$52</f>
        <v>3.4407148859075543</v>
      </c>
      <c r="AJ53" s="87">
        <f>100*AJ$48/$D$52</f>
        <v>100</v>
      </c>
      <c r="AK53" s="87">
        <f>100*AK$48/$D$52</f>
        <v>21.242531113194637</v>
      </c>
      <c r="AL53" s="87">
        <f>100*AL$48/$D$52</f>
        <v>11.443903412604854</v>
      </c>
      <c r="AM53" s="87">
        <f>100*AM$48/$D$52</f>
        <v>3.078816654152575</v>
      </c>
      <c r="AN53" s="87">
        <f>100*AN$48/$D$52</f>
        <v>4.879633942430493</v>
      </c>
      <c r="AO53" s="87">
        <f>100*AO$48/$D$52</f>
        <v>4.879633942430494</v>
      </c>
      <c r="AP53" s="87">
        <f>100*AP$48/$D$52</f>
        <v>18.603796009501316</v>
      </c>
      <c r="AQ53" s="87">
        <f>100*AQ$48/$D$52</f>
        <v>18.184127366193046</v>
      </c>
      <c r="AR53" s="87">
        <f>100*AR$48/$D$52</f>
        <v>90.26888741672485</v>
      </c>
      <c r="AS53" s="87">
        <f>100*AS$48/$D$52</f>
        <v>47.69050507578838</v>
      </c>
      <c r="AT53" s="87">
        <f>100*AT$48/$D$52</f>
        <v>12.07006928421289</v>
      </c>
      <c r="AU53" s="87">
        <f>100*AU$48/$D$52</f>
        <v>7.435632674179804</v>
      </c>
      <c r="AV53" s="87">
        <f>100*AV$48/$D$52</f>
        <v>24.27984205840065</v>
      </c>
      <c r="AW53" s="87">
        <f>100*AW$48/$D$52</f>
        <v>2.7883622528174246</v>
      </c>
      <c r="AX53" s="87">
        <f>100*AX$48/$D$52</f>
        <v>8.087985307269932</v>
      </c>
      <c r="AY53" s="87">
        <f>100*AY$48/$D$52</f>
        <v>4.879633942430494</v>
      </c>
      <c r="AZ53" s="87">
        <f>100*AZ$48/$D$52</f>
        <v>7.66799619524792</v>
      </c>
      <c r="BA53" s="87">
        <f>100*BA$48/$D$52</f>
        <v>34.13385112136652</v>
      </c>
      <c r="BB53" s="87">
        <f>100*BB$48/$D$52</f>
        <v>9.933540525662078</v>
      </c>
      <c r="BC53" s="87">
        <f>100*BC$48/$D$52</f>
        <v>10.87634756008736</v>
      </c>
      <c r="BD53" s="87">
        <f>100*BD$48/$D$52</f>
        <v>0</v>
      </c>
      <c r="BE53" s="87">
        <f>100*BE$48/$D$52</f>
        <v>11.491705679159246</v>
      </c>
      <c r="BF53" s="87">
        <f>100*BF$48/$D$52</f>
        <v>22.18303994530645</v>
      </c>
      <c r="BG53" s="87">
        <f>100*BG$48/$D$52</f>
        <v>38.37020614571217</v>
      </c>
      <c r="BH53" s="87">
        <f>100*BH$48/$D$52</f>
        <v>8.223880940225362</v>
      </c>
      <c r="BI53" s="87">
        <f>100*BI$48/$D$52</f>
        <v>13.627715298886542</v>
      </c>
      <c r="BJ53" s="87">
        <f>100*BJ$48/$D$52</f>
        <v>10.697395839630449</v>
      </c>
      <c r="BK53" s="87">
        <f>100*BK$48/$D$52</f>
        <v>16.92722436656718</v>
      </c>
      <c r="BL53" s="87">
        <f>100*BL$48/$D$52</f>
        <v>8.283354314319809</v>
      </c>
      <c r="BM53" s="87">
        <f>100*BM$48/$D$52</f>
        <v>8.050990793251689</v>
      </c>
      <c r="BN53" s="87">
        <f>100*BN$48/$D$52</f>
        <v>4.879633942430494</v>
      </c>
      <c r="BO53" s="87">
        <f>100*BO$48/$D$52</f>
        <v>14.79046335862813</v>
      </c>
      <c r="BP53" s="87">
        <f>100*BP$48/$D$52</f>
        <v>15.638936386979887</v>
      </c>
      <c r="BQ53" s="87">
        <f>100*BQ$48/$D$52</f>
        <v>7.435632674179804</v>
      </c>
      <c r="BR53" s="87">
        <f>100*BR$48/$D$52</f>
        <v>7.435632674179804</v>
      </c>
      <c r="BS53" s="87">
        <f>100*BS$48/$D$52</f>
        <v>57.778867191242206</v>
      </c>
      <c r="BT53" s="87">
        <f>100*BT$48/$D$52</f>
        <v>30.28978925475278</v>
      </c>
      <c r="BU53" s="87">
        <f>100*BU$48/$D$52</f>
        <v>21.517373984213297</v>
      </c>
      <c r="BV53" s="87">
        <f>100*BV$48/$D$52</f>
        <v>18.45969191260699</v>
      </c>
      <c r="BW53" s="87">
        <f>100*BW$48/$D$52</f>
        <v>20.276757849804994</v>
      </c>
      <c r="BX53" s="87">
        <f>100*BX$48/$D$52</f>
        <v>25.80947896634419</v>
      </c>
      <c r="BY53" s="87">
        <f>100*BY$48/$D$52</f>
        <v>42.256212790732</v>
      </c>
      <c r="BZ53" s="87">
        <f>100*BZ$48/$D$52</f>
        <v>2.0912716896130683</v>
      </c>
      <c r="CA53" s="87">
        <f>100*CA$48/$D$52</f>
        <v>4.647270421362377</v>
      </c>
      <c r="CB53" s="87">
        <f>100*CB$48/$D$52</f>
        <v>93.48292210925938</v>
      </c>
      <c r="CE53" s="87">
        <f>100*E$48/$D$52</f>
        <v>8.935706947409935</v>
      </c>
      <c r="CF53" s="99" t="str">
        <f>ListadoUniversidades!$C$6</f>
        <v>UA</v>
      </c>
      <c r="CG53" s="101"/>
    </row>
    <row r="54" spans="5:85" s="35" customFormat="1" ht="12.75">
      <c r="E54" s="99" t="str">
        <f>ListadoUniversidades!$C$6</f>
        <v>UA</v>
      </c>
      <c r="F54" s="99" t="str">
        <f>ListadoUniversidades!$C$7</f>
        <v>UAB</v>
      </c>
      <c r="G54" s="88" t="str">
        <f>ListadoUniversidades!$C$8</f>
        <v>UAH</v>
      </c>
      <c r="H54" s="88" t="str">
        <f>ListadoUniversidades!$C$9</f>
        <v>UAL</v>
      </c>
      <c r="I54" s="88" t="str">
        <f>ListadoUniversidades!$C$10</f>
        <v>UAM</v>
      </c>
      <c r="J54" s="88" t="str">
        <f>ListadoUniversidades!$C$11</f>
        <v>UAO</v>
      </c>
      <c r="K54" s="88" t="str">
        <f>ListadoUniversidades!$C$12</f>
        <v>UAX</v>
      </c>
      <c r="L54" s="88" t="str">
        <f>ListadoUniversidades!$C$13</f>
        <v>UB</v>
      </c>
      <c r="M54" s="99" t="str">
        <f>ListadoUniversidades!$C$14</f>
        <v>UBU</v>
      </c>
      <c r="N54" s="88" t="str">
        <f>ListadoUniversidades!$C$15</f>
        <v>UC</v>
      </c>
      <c r="O54" s="88" t="str">
        <f>ListadoUniversidades!$C$16</f>
        <v>UC3M</v>
      </c>
      <c r="P54" s="88" t="str">
        <f>ListadoUniversidades!$C$17</f>
        <v>UCA</v>
      </c>
      <c r="Q54" s="88" t="str">
        <f>ListadoUniversidades!$C$18</f>
        <v>UCAM</v>
      </c>
      <c r="R54" s="88" t="str">
        <f>ListadoUniversidades!$C$19</f>
        <v>UCAV</v>
      </c>
      <c r="S54" s="88" t="str">
        <f>ListadoUniversidades!$C$20</f>
        <v>CEU-USP</v>
      </c>
      <c r="T54" s="88" t="str">
        <f>ListadoUniversidades!$C$21</f>
        <v>UCHCEU</v>
      </c>
      <c r="U54" s="88" t="str">
        <f>ListadoUniversidades!$C$22</f>
        <v>UCJC</v>
      </c>
      <c r="V54" s="88" t="str">
        <f>ListadoUniversidades!$C$23</f>
        <v>UCLM</v>
      </c>
      <c r="W54" s="88" t="str">
        <f>ListadoUniversidades!$C$24</f>
        <v>UCM</v>
      </c>
      <c r="X54" s="88" t="str">
        <f>ListadoUniversidades!$C$25</f>
        <v>UCO</v>
      </c>
      <c r="Y54" s="88" t="str">
        <f>ListadoUniversidades!$C$26</f>
        <v>UCV</v>
      </c>
      <c r="Z54" s="88" t="str">
        <f>ListadoUniversidades!$C$27</f>
        <v>UDC</v>
      </c>
      <c r="AA54" s="88" t="str">
        <f>ListadoUniversidades!$C$28</f>
        <v>UDEUSTO</v>
      </c>
      <c r="AB54" s="88" t="str">
        <f>ListadoUniversidades!$C$29</f>
        <v>UDG</v>
      </c>
      <c r="AC54" s="88" t="str">
        <f>ListadoUniversidades!$C$30</f>
        <v>UDIMA</v>
      </c>
      <c r="AD54" s="88" t="str">
        <f>ListadoUniversidades!$C$31</f>
        <v>UDL</v>
      </c>
      <c r="AE54" s="88" t="str">
        <f>ListadoUniversidades!$C$32</f>
        <v>EHU</v>
      </c>
      <c r="AF54" s="88" t="str">
        <f>ListadoUniversidades!$C$33</f>
        <v>UEM</v>
      </c>
      <c r="AG54" s="88" t="str">
        <f>ListadoUniversidades!$C$34</f>
        <v>UEMC</v>
      </c>
      <c r="AH54" s="88" t="str">
        <f>ListadoUniversidades!$C$35</f>
        <v>UEX</v>
      </c>
      <c r="AI54" s="88" t="str">
        <f>ListadoUniversidades!$C$36</f>
        <v>UFV</v>
      </c>
      <c r="AJ54" s="88" t="str">
        <f>ListadoUniversidades!$C$37</f>
        <v>UGR</v>
      </c>
      <c r="AK54" s="88" t="str">
        <f>ListadoUniversidades!$C$38</f>
        <v>UHU</v>
      </c>
      <c r="AL54" s="88" t="str">
        <f>ListadoUniversidades!$C$39</f>
        <v>UIB</v>
      </c>
      <c r="AM54" s="88" t="str">
        <f>ListadoUniversidades!$C$40</f>
        <v>UIC</v>
      </c>
      <c r="AN54" s="88" t="str">
        <f>ListadoUniversidades!$C$41</f>
        <v>IE</v>
      </c>
      <c r="AO54" s="88" t="str">
        <f>ListadoUniversidades!$C$42</f>
        <v>UIMP</v>
      </c>
      <c r="AP54" s="88" t="str">
        <f>ListadoUniversidades!$C$43</f>
        <v>UJA</v>
      </c>
      <c r="AQ54" s="88" t="str">
        <f>ListadoUniversidades!$C$44</f>
        <v>UJI</v>
      </c>
      <c r="AR54" s="88" t="str">
        <f>ListadoUniversidades!$C$45</f>
        <v>ULL</v>
      </c>
      <c r="AS54" s="88" t="str">
        <f>ListadoUniversidades!$C$46</f>
        <v>ULPGC</v>
      </c>
      <c r="AT54" s="88" t="str">
        <f>ListadoUniversidades!$C$47</f>
        <v>UMA</v>
      </c>
      <c r="AU54" s="88" t="str">
        <f>ListadoUniversidades!$C$48</f>
        <v>MU</v>
      </c>
      <c r="AV54" s="88" t="str">
        <f>ListadoUniversidades!$C$49</f>
        <v>UM</v>
      </c>
      <c r="AW54" s="88" t="str">
        <f>ListadoUniversidades!$C$50</f>
        <v>UMH</v>
      </c>
      <c r="AX54" s="88" t="str">
        <f>ListadoUniversidades!$C$51</f>
        <v>UNEBRIJA</v>
      </c>
      <c r="AY54" s="88" t="str">
        <f>ListadoUniversidades!$C$52</f>
        <v>UNIRIOJA</v>
      </c>
      <c r="AZ54" s="88" t="str">
        <f>ListadoUniversidades!$C$53</f>
        <v>UNAV</v>
      </c>
      <c r="BA54" s="88" t="str">
        <f>ListadoUniversidades!$C$54</f>
        <v>UNED</v>
      </c>
      <c r="BB54" s="88" t="str">
        <f>ListadoUniversidades!$C$55</f>
        <v>UNIA</v>
      </c>
      <c r="BC54" s="88" t="str">
        <f>ListadoUniversidades!$C$56</f>
        <v>UNILEON</v>
      </c>
      <c r="BD54" s="88" t="str">
        <f>ListadoUniversidades!$C$57</f>
        <v>UNIR</v>
      </c>
      <c r="BE54" s="88" t="str">
        <f>ListadoUniversidades!$C$58</f>
        <v>UNIOVI</v>
      </c>
      <c r="BF54" s="88" t="str">
        <f>ListadoUniversidades!$C$59</f>
        <v>UOC</v>
      </c>
      <c r="BG54" s="88" t="str">
        <f>ListadoUniversidades!$C$60</f>
        <v>UPC</v>
      </c>
      <c r="BH54" s="88" t="str">
        <f>ListadoUniversidades!$C$61</f>
        <v>UPCOMILLAS</v>
      </c>
      <c r="BI54" s="88" t="str">
        <f>ListadoUniversidades!$C$62</f>
        <v>UPCT</v>
      </c>
      <c r="BJ54" s="88" t="str">
        <f>ListadoUniversidades!$C$63</f>
        <v>UPF</v>
      </c>
      <c r="BK54" s="88" t="str">
        <f>ListadoUniversidades!$C$64</f>
        <v>UPM</v>
      </c>
      <c r="BL54" s="88" t="str">
        <f>ListadoUniversidades!$C$65</f>
        <v>UPNA</v>
      </c>
      <c r="BM54" s="88" t="str">
        <f>ListadoUniversidades!$C$66</f>
        <v>UPSA</v>
      </c>
      <c r="BN54" s="88" t="str">
        <f>ListadoUniversidades!$C$67</f>
        <v>UPO</v>
      </c>
      <c r="BO54" s="88" t="str">
        <f>ListadoUniversidades!$C$68</f>
        <v>UPV</v>
      </c>
      <c r="BP54" s="88" t="str">
        <f>ListadoUniversidades!$C$69</f>
        <v>URJC</v>
      </c>
      <c r="BQ54" s="88" t="str">
        <f>ListadoUniversidades!$C$70</f>
        <v>URL</v>
      </c>
      <c r="BR54" s="88" t="str">
        <f>ListadoUniversidades!$C$71</f>
        <v>URV</v>
      </c>
      <c r="BS54" s="88" t="str">
        <f>ListadoUniversidades!$C$72</f>
        <v>US</v>
      </c>
      <c r="BT54" s="88" t="str">
        <f>ListadoUniversidades!$C$73</f>
        <v>USAL</v>
      </c>
      <c r="BU54" s="88" t="str">
        <f>ListadoUniversidades!$C$74</f>
        <v>USC</v>
      </c>
      <c r="BV54" s="88" t="str">
        <f>ListadoUniversidades!$C$75</f>
        <v>USJ</v>
      </c>
      <c r="BW54" s="88" t="str">
        <f>ListadoUniversidades!$C$76</f>
        <v>UV (Valencia)</v>
      </c>
      <c r="BX54" s="88" t="str">
        <f>ListadoUniversidades!$C$77</f>
        <v>UV</v>
      </c>
      <c r="BY54" s="88" t="str">
        <f>ListadoUniversidades!$C$78</f>
        <v>UVA (Valladolid)</v>
      </c>
      <c r="BZ54" s="88" t="str">
        <f>ListadoUniversidades!$C$79</f>
        <v>UVIC</v>
      </c>
      <c r="CA54" s="88" t="str">
        <f>ListadoUniversidades!$C$80</f>
        <v>VIU</v>
      </c>
      <c r="CB54" s="104" t="str">
        <f>ListadoUniversidades!$C$81</f>
        <v>UZ</v>
      </c>
      <c r="CE54" s="87">
        <f>100*BL$48/$D$52</f>
        <v>8.283354314319809</v>
      </c>
      <c r="CF54" s="88" t="str">
        <f>ListadoUniversidades!$C$65</f>
        <v>UPNA</v>
      </c>
      <c r="CG54" s="101"/>
    </row>
    <row r="55" spans="83:85" ht="12.75">
      <c r="CE55" s="87">
        <f>100*BH$48/$D$52</f>
        <v>8.223880940225362</v>
      </c>
      <c r="CF55" s="88" t="str">
        <f>ListadoUniversidades!$C$61</f>
        <v>UPCOMILLAS</v>
      </c>
      <c r="CG55" s="101"/>
    </row>
    <row r="56" spans="83:85" ht="12.75">
      <c r="CE56" s="87">
        <f>100*AX$48/$D$52</f>
        <v>8.087985307269932</v>
      </c>
      <c r="CF56" s="88" t="str">
        <f>ListadoUniversidades!$C$51</f>
        <v>UNEBRIJA</v>
      </c>
      <c r="CG56" s="101"/>
    </row>
    <row r="57" spans="83:85" ht="12.75">
      <c r="CE57" s="87">
        <f>100*BM$48/$D$52</f>
        <v>8.050990793251689</v>
      </c>
      <c r="CF57" s="88" t="str">
        <f>ListadoUniversidades!$C$66</f>
        <v>UPSA</v>
      </c>
      <c r="CG57" s="101"/>
    </row>
    <row r="58" spans="83:85" ht="12.75">
      <c r="CE58" s="87">
        <f>100*AZ$48/$D$52</f>
        <v>7.66799619524792</v>
      </c>
      <c r="CF58" s="88" t="str">
        <f>ListadoUniversidades!$C$53</f>
        <v>UNAV</v>
      </c>
      <c r="CG58" s="101"/>
    </row>
    <row r="59" spans="83:85" ht="12.75">
      <c r="CE59" s="87">
        <f>100*AC$48/$D$52</f>
        <v>7.435632674179803</v>
      </c>
      <c r="CF59" s="88" t="str">
        <f>ListadoUniversidades!$C$30</f>
        <v>UDIMA</v>
      </c>
      <c r="CG59" s="101"/>
    </row>
    <row r="60" spans="83:85" ht="12.75">
      <c r="CE60" s="87">
        <f>100*Y$48/$D$52</f>
        <v>7.435632674179804</v>
      </c>
      <c r="CF60" s="88" t="str">
        <f>ListadoUniversidades!$C$26</f>
        <v>UCV</v>
      </c>
      <c r="CG60" s="101"/>
    </row>
    <row r="61" spans="83:85" ht="12.75">
      <c r="CE61" s="87">
        <f>100*AU$48/$D$52</f>
        <v>7.435632674179804</v>
      </c>
      <c r="CF61" s="88" t="str">
        <f>ListadoUniversidades!$C$48</f>
        <v>MU</v>
      </c>
      <c r="CG61" s="101"/>
    </row>
    <row r="62" spans="83:85" ht="12.75">
      <c r="CE62" s="87">
        <f>100*BQ$48/$D$52</f>
        <v>7.435632674179804</v>
      </c>
      <c r="CF62" s="88" t="str">
        <f>ListadoUniversidades!$C$70</f>
        <v>URL</v>
      </c>
      <c r="CG62" s="101"/>
    </row>
    <row r="63" spans="83:85" ht="12.75">
      <c r="CE63" s="87">
        <f>100*BR$48/$D$52</f>
        <v>7.435632674179804</v>
      </c>
      <c r="CF63" s="88" t="str">
        <f>ListadoUniversidades!$C$71</f>
        <v>URV</v>
      </c>
      <c r="CG63" s="101"/>
    </row>
    <row r="64" spans="83:85" ht="12.75">
      <c r="CE64" s="87">
        <f>100*M$48/$D$52</f>
        <v>4.879633942430494</v>
      </c>
      <c r="CF64" s="99" t="str">
        <f>ListadoUniversidades!$C$14</f>
        <v>UBU</v>
      </c>
      <c r="CG64" s="101"/>
    </row>
    <row r="65" spans="83:85" ht="12.75">
      <c r="CE65" s="87">
        <f>100*S$48/$D$52</f>
        <v>4.879633942430493</v>
      </c>
      <c r="CF65" s="88" t="str">
        <f>ListadoUniversidades!$C$20</f>
        <v>CEU-USP</v>
      </c>
      <c r="CG65" s="101"/>
    </row>
    <row r="66" spans="83:85" ht="12.75">
      <c r="CE66" s="87">
        <f>100*AN$48/$D$52</f>
        <v>4.879633942430493</v>
      </c>
      <c r="CF66" s="88" t="str">
        <f>ListadoUniversidades!$C$41</f>
        <v>IE</v>
      </c>
      <c r="CG66" s="101"/>
    </row>
    <row r="67" spans="83:85" ht="12.75">
      <c r="CE67" s="87">
        <f>100*AO$48/$D$52</f>
        <v>4.879633942430494</v>
      </c>
      <c r="CF67" s="88" t="str">
        <f>ListadoUniversidades!$C$42</f>
        <v>UIMP</v>
      </c>
      <c r="CG67" s="101"/>
    </row>
    <row r="68" spans="83:85" ht="12.75">
      <c r="CE68" s="87">
        <f>100*AY$48/$D$52</f>
        <v>4.879633942430494</v>
      </c>
      <c r="CF68" s="88" t="str">
        <f>ListadoUniversidades!$C$52</f>
        <v>UNIRIOJA</v>
      </c>
      <c r="CG68" s="101"/>
    </row>
    <row r="69" spans="83:85" ht="12.75">
      <c r="CE69" s="87">
        <f>100*BN$48/$D$52</f>
        <v>4.879633942430494</v>
      </c>
      <c r="CF69" s="88" t="str">
        <f>ListadoUniversidades!$C$67</f>
        <v>UPO</v>
      </c>
      <c r="CG69" s="101"/>
    </row>
    <row r="70" spans="83:85" ht="12.75">
      <c r="CE70" s="87">
        <f>100*CA$48/$D$52</f>
        <v>4.647270421362377</v>
      </c>
      <c r="CF70" s="88" t="str">
        <f>ListadoUniversidades!$C$80</f>
        <v>VIU</v>
      </c>
      <c r="CG70" s="101"/>
    </row>
    <row r="71" spans="83:85" ht="12.75">
      <c r="CE71" s="87">
        <f>100*AI$48/$D$52</f>
        <v>3.4407148859075543</v>
      </c>
      <c r="CF71" s="88" t="str">
        <f>ListadoUniversidades!$C$36</f>
        <v>UFV</v>
      </c>
      <c r="CG71" s="101"/>
    </row>
    <row r="72" spans="83:85" ht="12.75">
      <c r="CE72" s="87">
        <f>100*AM$48/$D$52</f>
        <v>3.078816654152575</v>
      </c>
      <c r="CF72" s="88" t="str">
        <f>ListadoUniversidades!$C$40</f>
        <v>UIC</v>
      </c>
      <c r="CG72" s="101"/>
    </row>
    <row r="73" spans="83:85" ht="12.75">
      <c r="CE73" s="87">
        <f>100*AG$48/$D$52</f>
        <v>2.7883622528174246</v>
      </c>
      <c r="CF73" s="88" t="str">
        <f>ListadoUniversidades!$C$34</f>
        <v>UEMC</v>
      </c>
      <c r="CG73" s="101"/>
    </row>
    <row r="74" spans="83:85" ht="12.75">
      <c r="CE74" s="87">
        <f>100*AW$48/$D$52</f>
        <v>2.7883622528174246</v>
      </c>
      <c r="CF74" s="88" t="str">
        <f>ListadoUniversidades!$C$50</f>
        <v>UMH</v>
      </c>
      <c r="CG74" s="101"/>
    </row>
    <row r="75" spans="83:85" ht="12.75">
      <c r="CE75" s="87">
        <f>100*U$48/$D$52</f>
        <v>2.5559987317493076</v>
      </c>
      <c r="CF75" s="88" t="str">
        <f>ListadoUniversidades!$C$22</f>
        <v>UCJC</v>
      </c>
      <c r="CG75" s="101"/>
    </row>
    <row r="76" spans="83:85" ht="12.75">
      <c r="CE76" s="87">
        <f>100*J$48/$D$52</f>
        <v>2.0912716896130683</v>
      </c>
      <c r="CF76" s="88" t="str">
        <f>ListadoUniversidades!$C$11</f>
        <v>UAO</v>
      </c>
      <c r="CG76" s="101"/>
    </row>
    <row r="77" spans="83:85" ht="12.75">
      <c r="CE77" s="87">
        <f>100*K$48/$D$52</f>
        <v>2.0912716896130683</v>
      </c>
      <c r="CF77" s="88" t="str">
        <f>ListadoUniversidades!$C$12</f>
        <v>UAX</v>
      </c>
      <c r="CG77" s="101"/>
    </row>
    <row r="78" spans="83:85" ht="12.75">
      <c r="CE78" s="87">
        <f>100*Q$48/$D$52</f>
        <v>2.0912716896130683</v>
      </c>
      <c r="CF78" s="88" t="str">
        <f>ListadoUniversidades!$C$18</f>
        <v>UCAM</v>
      </c>
      <c r="CG78" s="101"/>
    </row>
    <row r="79" spans="83:85" ht="12.75">
      <c r="CE79" s="87">
        <f>100*R$48/$D$52</f>
        <v>2.0912716896130683</v>
      </c>
      <c r="CF79" s="88" t="str">
        <f>ListadoUniversidades!$C$19</f>
        <v>UCAV</v>
      </c>
      <c r="CG79" s="101"/>
    </row>
    <row r="80" spans="83:85" ht="12.75">
      <c r="CE80" s="87">
        <f>100*BZ$48/$D$52</f>
        <v>2.0912716896130683</v>
      </c>
      <c r="CF80" s="88" t="str">
        <f>ListadoUniversidades!$C$79</f>
        <v>UVIC</v>
      </c>
      <c r="CG80" s="101"/>
    </row>
    <row r="81" spans="83:85" ht="12.75">
      <c r="CE81" s="87">
        <f>100*T$48/$D$52</f>
        <v>1.2199084856076228</v>
      </c>
      <c r="CF81" s="88" t="str">
        <f>ListadoUniversidades!$C$21</f>
        <v>UCHCEU</v>
      </c>
      <c r="CG81" s="101"/>
    </row>
    <row r="82" spans="83:85" ht="12.75">
      <c r="CE82" s="87">
        <f>100*BD$48/$D$52</f>
        <v>0</v>
      </c>
      <c r="CF82" s="104" t="str">
        <f>ListadoUniversidades!$C$57</f>
        <v>UNIR</v>
      </c>
      <c r="CG82" s="101"/>
    </row>
  </sheetData>
  <sheetProtection selectLockedCells="1" selectUnlockedCells="1"/>
  <mergeCells count="2">
    <mergeCell ref="B2:L2"/>
    <mergeCell ref="B3:L3"/>
  </mergeCell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desarro2 </cp:lastModifiedBy>
  <dcterms:created xsi:type="dcterms:W3CDTF">2012-05-16T14:13:37Z</dcterms:created>
  <dcterms:modified xsi:type="dcterms:W3CDTF">2015-03-20T13:48:42Z</dcterms:modified>
  <cp:category/>
  <cp:version/>
  <cp:contentType/>
  <cp:contentStatus/>
  <cp:revision>30</cp:revision>
</cp:coreProperties>
</file>